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rgi\Desktop\CLRTAP\INVENTORY CALC and REPORTING\Analize\"/>
    </mc:Choice>
  </mc:AlternateContent>
  <xr:revisionPtr revIDLastSave="0" documentId="13_ncr:1_{88EEB897-DE6A-45B7-9302-D35C57A7B4BA}" xr6:coauthVersionLast="46" xr6:coauthVersionMax="46" xr10:uidLastSave="{00000000-0000-0000-0000-000000000000}"/>
  <bookViews>
    <workbookView xWindow="-120" yWindow="-120" windowWidth="20730" windowHeight="11160" tabRatio="810" xr2:uid="{00000000-000D-0000-FFFF-FFFF00000000}"/>
  </bookViews>
  <sheets>
    <sheet name="Švinas (Pb)" sheetId="70" r:id="rId1"/>
    <sheet name="Kadmis (Cd)" sheetId="72" r:id="rId2"/>
    <sheet name="Gyvsidabris (Hg)" sheetId="68" r:id="rId3"/>
  </sheets>
  <calcPr calcId="191029"/>
</workbook>
</file>

<file path=xl/calcChain.xml><?xml version="1.0" encoding="utf-8"?>
<calcChain xmlns="http://schemas.openxmlformats.org/spreadsheetml/2006/main">
  <c r="AI13" i="68" l="1"/>
  <c r="P13" i="70" l="1"/>
  <c r="AS12" i="68" l="1"/>
  <c r="AS11" i="68"/>
  <c r="AS9" i="68"/>
  <c r="AS8" i="68"/>
  <c r="AS7" i="68"/>
  <c r="AS6" i="68"/>
  <c r="AS5" i="68"/>
  <c r="AH12" i="68"/>
  <c r="AH11" i="68"/>
  <c r="AH9" i="68"/>
  <c r="AH8" i="68"/>
  <c r="AH7" i="68"/>
  <c r="AH6" i="68"/>
  <c r="AH5" i="68"/>
  <c r="AF10" i="68"/>
  <c r="AF13" i="68" s="1"/>
  <c r="AS15" i="72"/>
  <c r="AS14" i="72"/>
  <c r="AS12" i="72"/>
  <c r="AS11" i="72"/>
  <c r="AS9" i="72"/>
  <c r="AS8" i="72"/>
  <c r="AS7" i="72"/>
  <c r="AS6" i="72"/>
  <c r="AS5" i="72"/>
  <c r="AH15" i="72"/>
  <c r="AH14" i="72"/>
  <c r="AH12" i="72"/>
  <c r="AH11" i="72"/>
  <c r="AH9" i="72"/>
  <c r="AH8" i="72"/>
  <c r="AH7" i="72"/>
  <c r="AH6" i="72"/>
  <c r="AH5" i="72"/>
  <c r="AF13" i="72"/>
  <c r="AF10" i="72"/>
  <c r="AS15" i="70"/>
  <c r="AS14" i="70"/>
  <c r="AS12" i="70"/>
  <c r="AS11" i="70"/>
  <c r="AS9" i="70"/>
  <c r="AS8" i="70"/>
  <c r="AS7" i="70"/>
  <c r="AS6" i="70"/>
  <c r="AS5" i="70"/>
  <c r="AH15" i="70"/>
  <c r="AH14" i="70"/>
  <c r="AH12" i="70"/>
  <c r="AH11" i="70"/>
  <c r="AH9" i="70"/>
  <c r="AH8" i="70"/>
  <c r="AH7" i="70"/>
  <c r="AH6" i="70"/>
  <c r="AH5" i="70"/>
  <c r="AF13" i="70"/>
  <c r="AF10" i="70"/>
  <c r="AF28" i="70" l="1"/>
  <c r="AF31" i="72"/>
  <c r="AF16" i="72"/>
  <c r="AF16" i="70"/>
  <c r="AF23" i="68"/>
  <c r="AF22" i="68"/>
  <c r="AF21" i="68"/>
  <c r="AF28" i="68"/>
  <c r="AF27" i="68"/>
  <c r="AF25" i="68"/>
  <c r="AF20" i="68"/>
  <c r="AF26" i="68"/>
  <c r="AF24" i="68"/>
  <c r="AI12" i="68"/>
  <c r="AI7" i="72"/>
  <c r="AF32" i="70" l="1"/>
  <c r="AF24" i="70"/>
  <c r="AF27" i="70"/>
  <c r="AF23" i="70"/>
  <c r="AF34" i="70"/>
  <c r="AF30" i="70"/>
  <c r="AF29" i="70"/>
  <c r="AF26" i="70"/>
  <c r="AF33" i="70"/>
  <c r="AF25" i="70"/>
  <c r="AF31" i="70"/>
  <c r="AF27" i="72"/>
  <c r="AF23" i="72"/>
  <c r="AF33" i="72"/>
  <c r="AF34" i="72"/>
  <c r="AF30" i="72"/>
  <c r="AF26" i="72"/>
  <c r="AF29" i="72"/>
  <c r="AF25" i="72"/>
  <c r="AF32" i="72"/>
  <c r="AF24" i="72"/>
  <c r="AF28" i="72"/>
  <c r="AR6" i="68"/>
  <c r="AR5" i="68"/>
  <c r="AR7" i="68"/>
  <c r="AR8" i="68"/>
  <c r="AR9" i="68"/>
  <c r="AR11" i="68"/>
  <c r="AR12" i="68"/>
  <c r="AI6" i="68"/>
  <c r="AI7" i="68"/>
  <c r="AI8" i="68"/>
  <c r="AI9" i="68"/>
  <c r="AI11" i="68"/>
  <c r="AI5" i="68"/>
  <c r="AM5" i="68"/>
  <c r="AL6" i="68"/>
  <c r="AL7" i="68"/>
  <c r="AL8" i="68"/>
  <c r="AL9" i="68"/>
  <c r="AL11" i="68"/>
  <c r="AL12" i="68"/>
  <c r="AL5" i="68"/>
  <c r="AE10" i="68"/>
  <c r="AL5" i="70"/>
  <c r="AL6" i="70"/>
  <c r="AL7" i="70"/>
  <c r="AL8" i="70"/>
  <c r="AL9" i="70"/>
  <c r="AL11" i="70"/>
  <c r="AL12" i="70"/>
  <c r="AL14" i="70"/>
  <c r="AL15" i="70"/>
  <c r="AR6" i="72"/>
  <c r="AR7" i="72"/>
  <c r="AR8" i="72"/>
  <c r="AR9" i="72"/>
  <c r="AR11" i="72"/>
  <c r="AR12" i="72"/>
  <c r="AR14" i="72"/>
  <c r="AR15" i="72"/>
  <c r="AR5" i="72"/>
  <c r="AL6" i="72"/>
  <c r="AL7" i="72"/>
  <c r="AL8" i="72"/>
  <c r="AL9" i="72"/>
  <c r="AL11" i="72"/>
  <c r="AL12" i="72"/>
  <c r="AL14" i="72"/>
  <c r="AL15" i="72"/>
  <c r="AL5" i="72"/>
  <c r="AI5" i="72"/>
  <c r="AI6" i="72"/>
  <c r="AI8" i="72"/>
  <c r="AI9" i="72"/>
  <c r="AI11" i="72"/>
  <c r="AI12" i="72"/>
  <c r="AI14" i="72"/>
  <c r="AI15" i="72"/>
  <c r="AJ5" i="72"/>
  <c r="AE10" i="72"/>
  <c r="AH10" i="72" s="1"/>
  <c r="AE13" i="72"/>
  <c r="AH13" i="72" s="1"/>
  <c r="AE13" i="68" l="1"/>
  <c r="AE26" i="68" s="1"/>
  <c r="AH10" i="68"/>
  <c r="AE16" i="72"/>
  <c r="AE25" i="72" s="1"/>
  <c r="AI6" i="70"/>
  <c r="AI7" i="70"/>
  <c r="AI8" i="70"/>
  <c r="AI9" i="70"/>
  <c r="AI11" i="70"/>
  <c r="AI12" i="70"/>
  <c r="AI14" i="70"/>
  <c r="AI15" i="70"/>
  <c r="AI5" i="70"/>
  <c r="AJ5" i="70"/>
  <c r="AR5" i="70"/>
  <c r="AQ5" i="70"/>
  <c r="AP5" i="70"/>
  <c r="AR6" i="70"/>
  <c r="AR7" i="70"/>
  <c r="AR8" i="70"/>
  <c r="AR9" i="70"/>
  <c r="AR11" i="70"/>
  <c r="AR12" i="70"/>
  <c r="AR14" i="70"/>
  <c r="AR15" i="70"/>
  <c r="AQ6" i="70"/>
  <c r="AQ7" i="70"/>
  <c r="AQ8" i="70"/>
  <c r="AQ9" i="70"/>
  <c r="AQ11" i="70"/>
  <c r="AQ12" i="70"/>
  <c r="AQ14" i="70"/>
  <c r="AQ15" i="70"/>
  <c r="AP7" i="70"/>
  <c r="AE10" i="70"/>
  <c r="AH10" i="70" s="1"/>
  <c r="AE13" i="70"/>
  <c r="AH13" i="70" s="1"/>
  <c r="AC10" i="70"/>
  <c r="AD10" i="70"/>
  <c r="AC13" i="70"/>
  <c r="AD13" i="70"/>
  <c r="AE27" i="68" l="1"/>
  <c r="AE20" i="68"/>
  <c r="AE23" i="68"/>
  <c r="AE22" i="68"/>
  <c r="AH13" i="68"/>
  <c r="AE24" i="68"/>
  <c r="AE25" i="68"/>
  <c r="AE28" i="68"/>
  <c r="AE21" i="68"/>
  <c r="AE33" i="72"/>
  <c r="AE31" i="72"/>
  <c r="AE24" i="72"/>
  <c r="AE27" i="72"/>
  <c r="AE30" i="72"/>
  <c r="AE32" i="72"/>
  <c r="AE29" i="72"/>
  <c r="AH16" i="72"/>
  <c r="AE26" i="72"/>
  <c r="AE34" i="72"/>
  <c r="AE28" i="72"/>
  <c r="AE23" i="72"/>
  <c r="AI13" i="70"/>
  <c r="AI10" i="70"/>
  <c r="AD16" i="70"/>
  <c r="AD24" i="70" s="1"/>
  <c r="AC16" i="70"/>
  <c r="AC28" i="70" s="1"/>
  <c r="AE16" i="70"/>
  <c r="AJ5" i="68"/>
  <c r="AQ5" i="68"/>
  <c r="AQ6" i="68"/>
  <c r="AQ7" i="68"/>
  <c r="AQ8" i="68"/>
  <c r="AQ9" i="68"/>
  <c r="AQ11" i="68"/>
  <c r="AQ12" i="68"/>
  <c r="AJ6" i="68"/>
  <c r="AJ7" i="68"/>
  <c r="AJ8" i="68"/>
  <c r="AJ9" i="68"/>
  <c r="AJ11" i="68"/>
  <c r="AJ12" i="68"/>
  <c r="AD10" i="68"/>
  <c r="AI10" i="68" s="1"/>
  <c r="AQ7" i="72"/>
  <c r="AJ7" i="70"/>
  <c r="AJ10" i="70"/>
  <c r="AJ11" i="70"/>
  <c r="AJ12" i="70"/>
  <c r="AJ13" i="70"/>
  <c r="AJ14" i="70"/>
  <c r="AJ15" i="70"/>
  <c r="AJ6" i="70"/>
  <c r="AJ8" i="70"/>
  <c r="AJ9" i="70"/>
  <c r="C13" i="70"/>
  <c r="D13" i="70"/>
  <c r="E13" i="70"/>
  <c r="F13" i="70"/>
  <c r="G13" i="70"/>
  <c r="H13" i="70"/>
  <c r="I13" i="70"/>
  <c r="J13" i="70"/>
  <c r="K13" i="70"/>
  <c r="L13" i="70"/>
  <c r="M13" i="70"/>
  <c r="N13" i="70"/>
  <c r="O13" i="70"/>
  <c r="Q13" i="70"/>
  <c r="R13" i="70"/>
  <c r="S13" i="70"/>
  <c r="T13" i="70"/>
  <c r="U13" i="70"/>
  <c r="V13" i="70"/>
  <c r="W13" i="70"/>
  <c r="X13" i="70"/>
  <c r="Y13" i="70"/>
  <c r="Z13" i="70"/>
  <c r="AA13" i="70"/>
  <c r="AB13" i="70"/>
  <c r="AQ5" i="72"/>
  <c r="AJ6" i="72"/>
  <c r="AJ7" i="72"/>
  <c r="AJ8" i="72"/>
  <c r="AJ9" i="72"/>
  <c r="AJ11" i="72"/>
  <c r="AJ12" i="72"/>
  <c r="AJ14" i="72"/>
  <c r="AJ15" i="72"/>
  <c r="AD13" i="72"/>
  <c r="AI13" i="72" s="1"/>
  <c r="AD10" i="72"/>
  <c r="AI10" i="72" s="1"/>
  <c r="AK5" i="72"/>
  <c r="AE32" i="70" l="1"/>
  <c r="AH16" i="70"/>
  <c r="AD31" i="70"/>
  <c r="AD30" i="70"/>
  <c r="AD25" i="70"/>
  <c r="AD23" i="70"/>
  <c r="AC31" i="70"/>
  <c r="AL13" i="70"/>
  <c r="AQ13" i="70"/>
  <c r="AS13" i="70"/>
  <c r="AD16" i="72"/>
  <c r="AI16" i="72" s="1"/>
  <c r="AJ16" i="70"/>
  <c r="AD34" i="70"/>
  <c r="AD33" i="70"/>
  <c r="AE28" i="70"/>
  <c r="AE23" i="70"/>
  <c r="AD27" i="70"/>
  <c r="AD26" i="70"/>
  <c r="AE29" i="70"/>
  <c r="AE24" i="70"/>
  <c r="AE25" i="70"/>
  <c r="AI16" i="70"/>
  <c r="AD32" i="70"/>
  <c r="AE27" i="70"/>
  <c r="AE34" i="70"/>
  <c r="AD29" i="70"/>
  <c r="AE26" i="70"/>
  <c r="AR13" i="70"/>
  <c r="AD28" i="70"/>
  <c r="AD13" i="68"/>
  <c r="AE33" i="70"/>
  <c r="AE31" i="70"/>
  <c r="AE30" i="70"/>
  <c r="AC24" i="70"/>
  <c r="AC34" i="70"/>
  <c r="AC32" i="70"/>
  <c r="AC27" i="70"/>
  <c r="AC33" i="70"/>
  <c r="AC26" i="70"/>
  <c r="AC30" i="70"/>
  <c r="AC29" i="70"/>
  <c r="AC25" i="70"/>
  <c r="AC23" i="70"/>
  <c r="AQ6" i="72"/>
  <c r="AQ8" i="72"/>
  <c r="AQ9" i="72"/>
  <c r="AQ11" i="72"/>
  <c r="AQ12" i="72"/>
  <c r="AQ14" i="72"/>
  <c r="AQ15" i="72"/>
  <c r="AK5" i="70"/>
  <c r="AM5" i="70"/>
  <c r="AN5" i="70"/>
  <c r="AO5" i="70"/>
  <c r="AK6" i="70"/>
  <c r="AM6" i="70"/>
  <c r="AN6" i="70"/>
  <c r="AO6" i="70"/>
  <c r="AP6" i="70"/>
  <c r="AK7" i="70"/>
  <c r="AM7" i="70"/>
  <c r="AN7" i="70"/>
  <c r="AO7" i="70"/>
  <c r="AK8" i="70"/>
  <c r="AM8" i="70"/>
  <c r="AN8" i="70"/>
  <c r="AO8" i="70"/>
  <c r="AP8" i="70"/>
  <c r="AK9" i="70"/>
  <c r="AM9" i="70"/>
  <c r="AN9" i="70"/>
  <c r="AO9" i="70"/>
  <c r="AP9" i="70"/>
  <c r="C10" i="70"/>
  <c r="AS10" i="70" s="1"/>
  <c r="D10" i="70"/>
  <c r="D16" i="70" s="1"/>
  <c r="D25" i="70" s="1"/>
  <c r="E10" i="70"/>
  <c r="E16" i="70" s="1"/>
  <c r="E23" i="70" s="1"/>
  <c r="F10" i="70"/>
  <c r="F16" i="70" s="1"/>
  <c r="G10" i="70"/>
  <c r="G16" i="70" s="1"/>
  <c r="H10" i="70"/>
  <c r="H16" i="70" s="1"/>
  <c r="H31" i="70" s="1"/>
  <c r="I10" i="70"/>
  <c r="J10" i="70"/>
  <c r="J16" i="70" s="1"/>
  <c r="K10" i="70"/>
  <c r="K16" i="70" s="1"/>
  <c r="K33" i="70" s="1"/>
  <c r="L10" i="70"/>
  <c r="L16" i="70" s="1"/>
  <c r="L24" i="70" s="1"/>
  <c r="M10" i="70"/>
  <c r="N10" i="70"/>
  <c r="N16" i="70" s="1"/>
  <c r="O10" i="70"/>
  <c r="O16" i="70" s="1"/>
  <c r="O30" i="70" s="1"/>
  <c r="P10" i="70"/>
  <c r="P16" i="70" s="1"/>
  <c r="P30" i="70" s="1"/>
  <c r="Q10" i="70"/>
  <c r="Q16" i="70" s="1"/>
  <c r="R10" i="70"/>
  <c r="R16" i="70" s="1"/>
  <c r="S10" i="70"/>
  <c r="T10" i="70"/>
  <c r="U10" i="70"/>
  <c r="U16" i="70" s="1"/>
  <c r="V10" i="70"/>
  <c r="V16" i="70" s="1"/>
  <c r="W10" i="70"/>
  <c r="W16" i="70" s="1"/>
  <c r="W24" i="70" s="1"/>
  <c r="X10" i="70"/>
  <c r="X16" i="70" s="1"/>
  <c r="X24" i="70" s="1"/>
  <c r="Y10" i="70"/>
  <c r="Y16" i="70" s="1"/>
  <c r="Z10" i="70"/>
  <c r="AA10" i="70"/>
  <c r="AB10" i="70"/>
  <c r="AK11" i="70"/>
  <c r="AM11" i="70"/>
  <c r="AN11" i="70"/>
  <c r="AO11" i="70"/>
  <c r="AP11" i="70"/>
  <c r="AK12" i="70"/>
  <c r="AM12" i="70"/>
  <c r="AN12" i="70"/>
  <c r="AO12" i="70"/>
  <c r="AP12" i="70"/>
  <c r="AM13" i="70"/>
  <c r="AP13" i="70"/>
  <c r="AK14" i="70"/>
  <c r="AM14" i="70"/>
  <c r="AN14" i="70"/>
  <c r="AO14" i="70"/>
  <c r="AP14" i="70"/>
  <c r="AK15" i="70"/>
  <c r="AM15" i="70"/>
  <c r="AN15" i="70"/>
  <c r="AO15" i="70"/>
  <c r="AP15" i="70"/>
  <c r="AK5" i="68"/>
  <c r="AN5" i="68"/>
  <c r="AO5" i="68"/>
  <c r="AP5" i="68"/>
  <c r="AK6" i="68"/>
  <c r="AM6" i="68"/>
  <c r="AN6" i="68"/>
  <c r="AO6" i="68"/>
  <c r="AP6" i="68"/>
  <c r="AK7" i="68"/>
  <c r="AM7" i="68"/>
  <c r="AN7" i="68"/>
  <c r="AO7" i="68"/>
  <c r="AP7" i="68"/>
  <c r="AK8" i="68"/>
  <c r="AM8" i="68"/>
  <c r="AN8" i="68"/>
  <c r="AO8" i="68"/>
  <c r="AP8" i="68"/>
  <c r="AK9" i="68"/>
  <c r="AM9" i="68"/>
  <c r="AN9" i="68"/>
  <c r="AO9" i="68"/>
  <c r="AP9" i="68"/>
  <c r="C10" i="68"/>
  <c r="AS10" i="68" s="1"/>
  <c r="D10" i="68"/>
  <c r="D13" i="68" s="1"/>
  <c r="D21" i="68" s="1"/>
  <c r="E10" i="68"/>
  <c r="E13" i="68" s="1"/>
  <c r="F10" i="68"/>
  <c r="G10" i="68"/>
  <c r="G13" i="68" s="1"/>
  <c r="H10" i="68"/>
  <c r="H13" i="68" s="1"/>
  <c r="I10" i="68"/>
  <c r="I13" i="68" s="1"/>
  <c r="I21" i="68" s="1"/>
  <c r="J10" i="68"/>
  <c r="K10" i="68"/>
  <c r="K13" i="68" s="1"/>
  <c r="L10" i="68"/>
  <c r="L13" i="68" s="1"/>
  <c r="M10" i="68"/>
  <c r="M13" i="68" s="1"/>
  <c r="N10" i="68"/>
  <c r="O10" i="68"/>
  <c r="O13" i="68" s="1"/>
  <c r="P10" i="68"/>
  <c r="P13" i="68" s="1"/>
  <c r="Q10" i="68"/>
  <c r="Q13" i="68" s="1"/>
  <c r="R10" i="68"/>
  <c r="S10" i="68"/>
  <c r="T10" i="68"/>
  <c r="T13" i="68" s="1"/>
  <c r="T21" i="68" s="1"/>
  <c r="U10" i="68"/>
  <c r="U13" i="68" s="1"/>
  <c r="V10" i="68"/>
  <c r="W10" i="68"/>
  <c r="W13" i="68" s="1"/>
  <c r="X10" i="68"/>
  <c r="X13" i="68" s="1"/>
  <c r="Y10" i="68"/>
  <c r="Y13" i="68" s="1"/>
  <c r="Y21" i="68" s="1"/>
  <c r="Z10" i="68"/>
  <c r="AA10" i="68"/>
  <c r="AB10" i="68"/>
  <c r="AC10" i="68"/>
  <c r="AJ10" i="68" s="1"/>
  <c r="AK11" i="68"/>
  <c r="AM11" i="68"/>
  <c r="AN11" i="68"/>
  <c r="AO11" i="68"/>
  <c r="AP11" i="68"/>
  <c r="AK12" i="68"/>
  <c r="AM12" i="68"/>
  <c r="AN12" i="68"/>
  <c r="AO12" i="68"/>
  <c r="AP12" i="68"/>
  <c r="AN10" i="68" l="1"/>
  <c r="AD29" i="72"/>
  <c r="AD25" i="72"/>
  <c r="AD33" i="72"/>
  <c r="AD31" i="72"/>
  <c r="AD34" i="72"/>
  <c r="AD26" i="72"/>
  <c r="AD30" i="72"/>
  <c r="AD32" i="72"/>
  <c r="AD27" i="72"/>
  <c r="AD23" i="72"/>
  <c r="AD24" i="72"/>
  <c r="AD28" i="72"/>
  <c r="AL10" i="70"/>
  <c r="K25" i="70"/>
  <c r="P32" i="70"/>
  <c r="G28" i="70"/>
  <c r="K27" i="70"/>
  <c r="L28" i="70"/>
  <c r="W29" i="70"/>
  <c r="P28" i="70"/>
  <c r="F29" i="70"/>
  <c r="F33" i="70"/>
  <c r="F31" i="70"/>
  <c r="F24" i="70"/>
  <c r="F26" i="70"/>
  <c r="F30" i="70"/>
  <c r="F25" i="70"/>
  <c r="F27" i="70"/>
  <c r="R26" i="70"/>
  <c r="R23" i="70"/>
  <c r="R29" i="70"/>
  <c r="R31" i="70"/>
  <c r="R32" i="70"/>
  <c r="V31" i="70"/>
  <c r="V29" i="70"/>
  <c r="V30" i="70"/>
  <c r="V32" i="70"/>
  <c r="V34" i="70"/>
  <c r="V27" i="70"/>
  <c r="V26" i="70"/>
  <c r="J29" i="70"/>
  <c r="J26" i="70"/>
  <c r="J27" i="70"/>
  <c r="J33" i="70"/>
  <c r="J24" i="70"/>
  <c r="J23" i="70"/>
  <c r="J25" i="70"/>
  <c r="J30" i="70"/>
  <c r="J32" i="70"/>
  <c r="J28" i="70"/>
  <c r="K24" i="70"/>
  <c r="P24" i="70"/>
  <c r="W33" i="70"/>
  <c r="F28" i="70"/>
  <c r="L27" i="70"/>
  <c r="AB13" i="68"/>
  <c r="AL10" i="68"/>
  <c r="O28" i="70"/>
  <c r="K34" i="70"/>
  <c r="L30" i="70"/>
  <c r="T16" i="70"/>
  <c r="T34" i="70" s="1"/>
  <c r="E28" i="70"/>
  <c r="AQ10" i="70"/>
  <c r="AR10" i="70"/>
  <c r="W27" i="70"/>
  <c r="W34" i="70"/>
  <c r="P26" i="70"/>
  <c r="Q28" i="70"/>
  <c r="AB16" i="70"/>
  <c r="AB24" i="70" s="1"/>
  <c r="C13" i="68"/>
  <c r="AR10" i="68"/>
  <c r="AQ10" i="68"/>
  <c r="W23" i="70"/>
  <c r="Y28" i="70"/>
  <c r="K28" i="70"/>
  <c r="V28" i="70"/>
  <c r="Z16" i="70"/>
  <c r="Z31" i="70" s="1"/>
  <c r="AD27" i="68"/>
  <c r="AD22" i="68"/>
  <c r="AD20" i="68"/>
  <c r="AD28" i="68"/>
  <c r="AD26" i="68"/>
  <c r="AD21" i="68"/>
  <c r="AD25" i="68"/>
  <c r="AD23" i="68"/>
  <c r="AD24" i="68"/>
  <c r="N32" i="70"/>
  <c r="N30" i="70"/>
  <c r="N29" i="70"/>
  <c r="N33" i="70"/>
  <c r="G25" i="70"/>
  <c r="G30" i="70"/>
  <c r="G31" i="70"/>
  <c r="G32" i="70"/>
  <c r="G29" i="70"/>
  <c r="Y25" i="70"/>
  <c r="Y27" i="70"/>
  <c r="Y29" i="70"/>
  <c r="Y34" i="70"/>
  <c r="Y32" i="70"/>
  <c r="Y26" i="70"/>
  <c r="Y31" i="70"/>
  <c r="Y24" i="70"/>
  <c r="U24" i="70"/>
  <c r="U25" i="70"/>
  <c r="U29" i="70"/>
  <c r="U33" i="70"/>
  <c r="U23" i="70"/>
  <c r="Q23" i="70"/>
  <c r="Q30" i="70"/>
  <c r="Q25" i="70"/>
  <c r="Q32" i="70"/>
  <c r="Q29" i="70"/>
  <c r="Q24" i="70"/>
  <c r="Q31" i="70"/>
  <c r="M16" i="70"/>
  <c r="M28" i="70" s="1"/>
  <c r="I16" i="70"/>
  <c r="I28" i="70" s="1"/>
  <c r="E24" i="70"/>
  <c r="E31" i="70"/>
  <c r="E29" i="70"/>
  <c r="E25" i="70"/>
  <c r="E27" i="70"/>
  <c r="G24" i="70"/>
  <c r="D24" i="70"/>
  <c r="G34" i="70"/>
  <c r="N34" i="70"/>
  <c r="N25" i="70"/>
  <c r="U26" i="70"/>
  <c r="Y23" i="70"/>
  <c r="E32" i="70"/>
  <c r="U28" i="70"/>
  <c r="G26" i="70"/>
  <c r="Y30" i="70"/>
  <c r="Q33" i="70"/>
  <c r="R34" i="70"/>
  <c r="R33" i="70"/>
  <c r="R27" i="70"/>
  <c r="O25" i="70"/>
  <c r="O24" i="70"/>
  <c r="O27" i="70"/>
  <c r="P23" i="70"/>
  <c r="P34" i="70"/>
  <c r="P33" i="70"/>
  <c r="L23" i="70"/>
  <c r="L29" i="70"/>
  <c r="L34" i="70"/>
  <c r="D28" i="70"/>
  <c r="G27" i="70"/>
  <c r="O23" i="70"/>
  <c r="D33" i="70"/>
  <c r="L33" i="70"/>
  <c r="P29" i="70"/>
  <c r="R28" i="70"/>
  <c r="R24" i="70"/>
  <c r="N28" i="70"/>
  <c r="N23" i="70"/>
  <c r="E34" i="70"/>
  <c r="E33" i="70"/>
  <c r="E30" i="70"/>
  <c r="U32" i="70"/>
  <c r="L31" i="70"/>
  <c r="L26" i="70"/>
  <c r="G33" i="70"/>
  <c r="Q27" i="70"/>
  <c r="Q34" i="70"/>
  <c r="O26" i="70"/>
  <c r="U31" i="70"/>
  <c r="V23" i="70"/>
  <c r="V33" i="70"/>
  <c r="AN10" i="70"/>
  <c r="AA16" i="70"/>
  <c r="AA28" i="70" s="1"/>
  <c r="W25" i="70"/>
  <c r="W30" i="70"/>
  <c r="W32" i="70"/>
  <c r="W26" i="70"/>
  <c r="S16" i="70"/>
  <c r="K29" i="70"/>
  <c r="K26" i="70"/>
  <c r="K23" i="70"/>
  <c r="C16" i="70"/>
  <c r="AS16" i="70" s="1"/>
  <c r="N27" i="70"/>
  <c r="N31" i="70"/>
  <c r="G23" i="70"/>
  <c r="K32" i="70"/>
  <c r="O32" i="70"/>
  <c r="W28" i="70"/>
  <c r="D29" i="70"/>
  <c r="L25" i="70"/>
  <c r="P25" i="70"/>
  <c r="W31" i="70"/>
  <c r="O33" i="70"/>
  <c r="O31" i="70"/>
  <c r="K30" i="70"/>
  <c r="K31" i="70"/>
  <c r="O34" i="70"/>
  <c r="R25" i="70"/>
  <c r="R30" i="70"/>
  <c r="V25" i="70"/>
  <c r="V24" i="70"/>
  <c r="N26" i="70"/>
  <c r="N24" i="70"/>
  <c r="E26" i="70"/>
  <c r="U27" i="70"/>
  <c r="U34" i="70"/>
  <c r="P27" i="70"/>
  <c r="U30" i="70"/>
  <c r="Y33" i="70"/>
  <c r="L32" i="70"/>
  <c r="P31" i="70"/>
  <c r="Q26" i="70"/>
  <c r="O29" i="70"/>
  <c r="F23" i="70"/>
  <c r="F34" i="70"/>
  <c r="F32" i="70"/>
  <c r="T33" i="70"/>
  <c r="T27" i="70"/>
  <c r="J31" i="70"/>
  <c r="J34" i="70"/>
  <c r="H24" i="68"/>
  <c r="H21" i="68"/>
  <c r="G22" i="68"/>
  <c r="G21" i="68"/>
  <c r="S13" i="68"/>
  <c r="S26" i="68" s="1"/>
  <c r="AK10" i="68"/>
  <c r="M23" i="68"/>
  <c r="M26" i="68"/>
  <c r="M27" i="68"/>
  <c r="H25" i="68"/>
  <c r="I23" i="68"/>
  <c r="G25" i="68"/>
  <c r="G28" i="68"/>
  <c r="I22" i="68"/>
  <c r="AA13" i="68"/>
  <c r="AA28" i="68" s="1"/>
  <c r="X22" i="68"/>
  <c r="X24" i="68"/>
  <c r="X21" i="68"/>
  <c r="X26" i="68"/>
  <c r="P20" i="68"/>
  <c r="P21" i="68"/>
  <c r="P26" i="68"/>
  <c r="P24" i="68"/>
  <c r="P28" i="68"/>
  <c r="L28" i="68"/>
  <c r="L20" i="68"/>
  <c r="L21" i="68"/>
  <c r="L26" i="68"/>
  <c r="L24" i="68"/>
  <c r="L25" i="68"/>
  <c r="W22" i="68"/>
  <c r="W28" i="68"/>
  <c r="W21" i="68"/>
  <c r="W24" i="68"/>
  <c r="W20" i="68"/>
  <c r="W27" i="68"/>
  <c r="W23" i="68"/>
  <c r="O22" i="68"/>
  <c r="O24" i="68"/>
  <c r="O27" i="68"/>
  <c r="O21" i="68"/>
  <c r="O23" i="68"/>
  <c r="O28" i="68"/>
  <c r="O20" i="68"/>
  <c r="K22" i="68"/>
  <c r="K21" i="68"/>
  <c r="K25" i="68"/>
  <c r="K20" i="68"/>
  <c r="K24" i="68"/>
  <c r="K27" i="68"/>
  <c r="K23" i="68"/>
  <c r="K28" i="68"/>
  <c r="AO10" i="68"/>
  <c r="P25" i="68"/>
  <c r="M21" i="68"/>
  <c r="G27" i="68"/>
  <c r="H26" i="68"/>
  <c r="X25" i="68"/>
  <c r="O25" i="68"/>
  <c r="G23" i="68"/>
  <c r="Y22" i="68"/>
  <c r="AC13" i="68"/>
  <c r="W25" i="68"/>
  <c r="M25" i="68"/>
  <c r="G24" i="68"/>
  <c r="Y23" i="68"/>
  <c r="G20" i="68"/>
  <c r="Y25" i="68"/>
  <c r="I25" i="68"/>
  <c r="H29" i="70"/>
  <c r="H28" i="70"/>
  <c r="H24" i="70"/>
  <c r="H25" i="70"/>
  <c r="H33" i="70"/>
  <c r="X23" i="70"/>
  <c r="X27" i="70"/>
  <c r="X34" i="70"/>
  <c r="X26" i="70"/>
  <c r="X30" i="70"/>
  <c r="X32" i="70"/>
  <c r="X28" i="70"/>
  <c r="X31" i="70"/>
  <c r="X33" i="70"/>
  <c r="D30" i="70"/>
  <c r="D32" i="70"/>
  <c r="D23" i="70"/>
  <c r="D26" i="70"/>
  <c r="D27" i="70"/>
  <c r="D34" i="70"/>
  <c r="D31" i="70"/>
  <c r="X29" i="70"/>
  <c r="X25" i="70"/>
  <c r="H23" i="70"/>
  <c r="H26" i="70"/>
  <c r="H27" i="70"/>
  <c r="H34" i="70"/>
  <c r="H30" i="70"/>
  <c r="H32" i="70"/>
  <c r="AP10" i="70"/>
  <c r="AM10" i="70"/>
  <c r="AK10" i="70"/>
  <c r="AO10" i="70"/>
  <c r="AN13" i="70"/>
  <c r="AK13" i="70"/>
  <c r="AO13" i="70"/>
  <c r="U20" i="68"/>
  <c r="U24" i="68"/>
  <c r="U28" i="68"/>
  <c r="U22" i="68"/>
  <c r="U23" i="68"/>
  <c r="U21" i="68"/>
  <c r="U26" i="68"/>
  <c r="U27" i="68"/>
  <c r="Q20" i="68"/>
  <c r="Q24" i="68"/>
  <c r="Q28" i="68"/>
  <c r="Q21" i="68"/>
  <c r="Q22" i="68"/>
  <c r="Q25" i="68"/>
  <c r="Q26" i="68"/>
  <c r="Q27" i="68"/>
  <c r="Q23" i="68"/>
  <c r="E20" i="68"/>
  <c r="E24" i="68"/>
  <c r="E28" i="68"/>
  <c r="E22" i="68"/>
  <c r="E23" i="68"/>
  <c r="E21" i="68"/>
  <c r="E26" i="68"/>
  <c r="E27" i="68"/>
  <c r="T20" i="68"/>
  <c r="X23" i="68"/>
  <c r="X27" i="68"/>
  <c r="M20" i="68"/>
  <c r="M24" i="68"/>
  <c r="M28" i="68"/>
  <c r="H23" i="68"/>
  <c r="H27" i="68"/>
  <c r="H22" i="68"/>
  <c r="T28" i="68"/>
  <c r="D28" i="68"/>
  <c r="U25" i="68"/>
  <c r="E25" i="68"/>
  <c r="L23" i="68"/>
  <c r="L27" i="68"/>
  <c r="L22" i="68"/>
  <c r="X28" i="68"/>
  <c r="H28" i="68"/>
  <c r="Y27" i="68"/>
  <c r="I27" i="68"/>
  <c r="Y26" i="68"/>
  <c r="T26" i="68"/>
  <c r="I26" i="68"/>
  <c r="D26" i="68"/>
  <c r="T25" i="68"/>
  <c r="D25" i="68"/>
  <c r="T24" i="68"/>
  <c r="D24" i="68"/>
  <c r="M22" i="68"/>
  <c r="X20" i="68"/>
  <c r="H20" i="68"/>
  <c r="P23" i="68"/>
  <c r="P27" i="68"/>
  <c r="P22" i="68"/>
  <c r="Y20" i="68"/>
  <c r="Y24" i="68"/>
  <c r="Y28" i="68"/>
  <c r="T23" i="68"/>
  <c r="T27" i="68"/>
  <c r="T22" i="68"/>
  <c r="I20" i="68"/>
  <c r="I24" i="68"/>
  <c r="I28" i="68"/>
  <c r="D23" i="68"/>
  <c r="D27" i="68"/>
  <c r="D22" i="68"/>
  <c r="Z13" i="68"/>
  <c r="Z25" i="68" s="1"/>
  <c r="AM10" i="68"/>
  <c r="V13" i="68"/>
  <c r="R13" i="68"/>
  <c r="R25" i="68" s="1"/>
  <c r="N13" i="68"/>
  <c r="J13" i="68"/>
  <c r="J25" i="68" s="1"/>
  <c r="F13" i="68"/>
  <c r="D20" i="68"/>
  <c r="AP10" i="68"/>
  <c r="W26" i="68"/>
  <c r="O26" i="68"/>
  <c r="K26" i="68"/>
  <c r="G26" i="68"/>
  <c r="AK14" i="72"/>
  <c r="AK12" i="72"/>
  <c r="AK11" i="72"/>
  <c r="AK9" i="72"/>
  <c r="AK8" i="72"/>
  <c r="AK7" i="72"/>
  <c r="AK6" i="72"/>
  <c r="AK15" i="72"/>
  <c r="AM5" i="72"/>
  <c r="AP15" i="72"/>
  <c r="AP14" i="72"/>
  <c r="AP12" i="72"/>
  <c r="AP11" i="72"/>
  <c r="AP9" i="72"/>
  <c r="AP8" i="72"/>
  <c r="AP7" i="72"/>
  <c r="AP6" i="72"/>
  <c r="AP5" i="72"/>
  <c r="AC13" i="72"/>
  <c r="AJ13" i="72" s="1"/>
  <c r="AB13" i="72"/>
  <c r="AA13" i="72"/>
  <c r="Z13" i="72"/>
  <c r="Y13" i="72"/>
  <c r="X13" i="72"/>
  <c r="W13" i="72"/>
  <c r="V13" i="72"/>
  <c r="U13" i="72"/>
  <c r="T13" i="72"/>
  <c r="S13" i="72"/>
  <c r="R13" i="72"/>
  <c r="Q13" i="72"/>
  <c r="P13" i="72"/>
  <c r="O13" i="72"/>
  <c r="N13" i="72"/>
  <c r="M13" i="72"/>
  <c r="L13" i="72"/>
  <c r="K13" i="72"/>
  <c r="J13" i="72"/>
  <c r="I13" i="72"/>
  <c r="H13" i="72"/>
  <c r="G13" i="72"/>
  <c r="F13" i="72"/>
  <c r="E13" i="72"/>
  <c r="D13" i="72"/>
  <c r="C13" i="72"/>
  <c r="AS13" i="72" s="1"/>
  <c r="AC10" i="72"/>
  <c r="AB10" i="72"/>
  <c r="AA10" i="72"/>
  <c r="Z10" i="72"/>
  <c r="Y10" i="72"/>
  <c r="X10" i="72"/>
  <c r="W10" i="72"/>
  <c r="V10" i="72"/>
  <c r="U10" i="72"/>
  <c r="T10" i="72"/>
  <c r="S10" i="72"/>
  <c r="R10" i="72"/>
  <c r="Q10" i="72"/>
  <c r="P10" i="72"/>
  <c r="O10" i="72"/>
  <c r="N10" i="72"/>
  <c r="M10" i="72"/>
  <c r="L10" i="72"/>
  <c r="K10" i="72"/>
  <c r="J10" i="72"/>
  <c r="I10" i="72"/>
  <c r="H10" i="72"/>
  <c r="G10" i="72"/>
  <c r="F10" i="72"/>
  <c r="E10" i="72"/>
  <c r="D10" i="72"/>
  <c r="C10" i="72"/>
  <c r="AS10" i="72" s="1"/>
  <c r="AM14" i="72"/>
  <c r="AM8" i="72"/>
  <c r="AN12" i="72"/>
  <c r="AN7" i="72"/>
  <c r="AO12" i="72"/>
  <c r="AN5" i="72"/>
  <c r="AO6" i="72"/>
  <c r="AO9" i="72"/>
  <c r="AO11" i="72"/>
  <c r="AM12" i="72"/>
  <c r="AM6" i="72"/>
  <c r="AO7" i="72"/>
  <c r="AN8" i="72"/>
  <c r="AM9" i="72"/>
  <c r="AO14" i="72"/>
  <c r="AO5" i="72"/>
  <c r="AN6" i="72"/>
  <c r="AM7" i="72"/>
  <c r="AO8" i="72"/>
  <c r="AN9" i="72"/>
  <c r="AN11" i="72"/>
  <c r="AM11" i="72"/>
  <c r="AN14" i="72"/>
  <c r="AM15" i="72"/>
  <c r="AO15" i="72"/>
  <c r="AN15" i="72"/>
  <c r="W16" i="72" l="1"/>
  <c r="AB23" i="70"/>
  <c r="AS13" i="68"/>
  <c r="AR13" i="68"/>
  <c r="AL13" i="68"/>
  <c r="C26" i="68"/>
  <c r="S21" i="68"/>
  <c r="S20" i="68"/>
  <c r="S27" i="68"/>
  <c r="C28" i="68"/>
  <c r="C21" i="68"/>
  <c r="C25" i="68"/>
  <c r="C24" i="68"/>
  <c r="AN13" i="68"/>
  <c r="C20" i="68"/>
  <c r="C27" i="68"/>
  <c r="C23" i="68"/>
  <c r="C22" i="68"/>
  <c r="AB26" i="68"/>
  <c r="AB24" i="68"/>
  <c r="AB22" i="68"/>
  <c r="AK13" i="68"/>
  <c r="AL10" i="72"/>
  <c r="T26" i="70"/>
  <c r="Z26" i="70"/>
  <c r="AB28" i="70"/>
  <c r="Z28" i="70"/>
  <c r="T31" i="70"/>
  <c r="AB31" i="70"/>
  <c r="T28" i="70"/>
  <c r="T32" i="70"/>
  <c r="T25" i="70"/>
  <c r="AB26" i="70"/>
  <c r="T23" i="70"/>
  <c r="T29" i="70"/>
  <c r="AB30" i="70"/>
  <c r="AB32" i="70"/>
  <c r="AB25" i="70"/>
  <c r="AL13" i="72"/>
  <c r="Q16" i="72"/>
  <c r="Q28" i="72" s="1"/>
  <c r="Y16" i="72"/>
  <c r="Y33" i="72" s="1"/>
  <c r="AB20" i="68"/>
  <c r="AQ13" i="68"/>
  <c r="AQ16" i="70"/>
  <c r="AR16" i="70"/>
  <c r="AQ10" i="72"/>
  <c r="AR10" i="72"/>
  <c r="C16" i="72"/>
  <c r="AB27" i="68"/>
  <c r="AB25" i="68"/>
  <c r="Z23" i="70"/>
  <c r="Z34" i="70"/>
  <c r="Z32" i="70"/>
  <c r="Z24" i="70"/>
  <c r="Z25" i="70"/>
  <c r="Z27" i="70"/>
  <c r="Z29" i="70"/>
  <c r="Z33" i="70"/>
  <c r="Z30" i="70"/>
  <c r="AL16" i="70"/>
  <c r="AB34" i="70"/>
  <c r="AB29" i="70"/>
  <c r="AB27" i="70"/>
  <c r="AB33" i="70"/>
  <c r="T30" i="70"/>
  <c r="T24" i="70"/>
  <c r="AQ13" i="72"/>
  <c r="AR13" i="72"/>
  <c r="AB28" i="68"/>
  <c r="AB23" i="68"/>
  <c r="U16" i="72"/>
  <c r="U28" i="72" s="1"/>
  <c r="AK10" i="72"/>
  <c r="AJ10" i="72"/>
  <c r="AO13" i="68"/>
  <c r="AB21" i="68"/>
  <c r="C28" i="70"/>
  <c r="C34" i="70"/>
  <c r="C32" i="70"/>
  <c r="C26" i="70"/>
  <c r="C23" i="70"/>
  <c r="C30" i="70"/>
  <c r="C31" i="70"/>
  <c r="C33" i="70"/>
  <c r="C27" i="70"/>
  <c r="C24" i="70"/>
  <c r="C29" i="70"/>
  <c r="C25" i="70"/>
  <c r="S25" i="70"/>
  <c r="S34" i="70"/>
  <c r="S31" i="70"/>
  <c r="S29" i="70"/>
  <c r="S26" i="70"/>
  <c r="S33" i="70"/>
  <c r="S32" i="70"/>
  <c r="S23" i="70"/>
  <c r="S30" i="70"/>
  <c r="S27" i="70"/>
  <c r="S24" i="70"/>
  <c r="I25" i="70"/>
  <c r="I27" i="70"/>
  <c r="I26" i="70"/>
  <c r="I30" i="70"/>
  <c r="I24" i="70"/>
  <c r="I34" i="70"/>
  <c r="I29" i="70"/>
  <c r="I33" i="70"/>
  <c r="I32" i="70"/>
  <c r="I31" i="70"/>
  <c r="I23" i="70"/>
  <c r="AM16" i="70"/>
  <c r="S28" i="70"/>
  <c r="AA29" i="70"/>
  <c r="AA31" i="70"/>
  <c r="AA23" i="70"/>
  <c r="AA26" i="70"/>
  <c r="AA30" i="70"/>
  <c r="AA32" i="70"/>
  <c r="AA34" i="70"/>
  <c r="AA25" i="70"/>
  <c r="AA33" i="70"/>
  <c r="AA27" i="70"/>
  <c r="AA24" i="70"/>
  <c r="M24" i="70"/>
  <c r="M23" i="70"/>
  <c r="M27" i="70"/>
  <c r="M29" i="70"/>
  <c r="M34" i="70"/>
  <c r="M25" i="70"/>
  <c r="M32" i="70"/>
  <c r="M26" i="70"/>
  <c r="M30" i="70"/>
  <c r="M33" i="70"/>
  <c r="M31" i="70"/>
  <c r="AC28" i="68"/>
  <c r="AJ13" i="68"/>
  <c r="AP13" i="68"/>
  <c r="AC24" i="68"/>
  <c r="AC20" i="68"/>
  <c r="AA26" i="68"/>
  <c r="AA23" i="68"/>
  <c r="AA21" i="68"/>
  <c r="AA24" i="68"/>
  <c r="AA25" i="68"/>
  <c r="S22" i="68"/>
  <c r="S23" i="68"/>
  <c r="S24" i="68"/>
  <c r="S28" i="68"/>
  <c r="S25" i="68"/>
  <c r="AA22" i="68"/>
  <c r="AA27" i="68"/>
  <c r="AA20" i="68"/>
  <c r="AC25" i="68"/>
  <c r="AC27" i="68"/>
  <c r="AC23" i="68"/>
  <c r="AC22" i="68"/>
  <c r="AC26" i="68"/>
  <c r="AC21" i="68"/>
  <c r="D16" i="72"/>
  <c r="D33" i="72" s="1"/>
  <c r="T16" i="72"/>
  <c r="T26" i="72" s="1"/>
  <c r="R16" i="72"/>
  <c r="R29" i="72" s="1"/>
  <c r="V16" i="72"/>
  <c r="V23" i="72" s="1"/>
  <c r="Z16" i="72"/>
  <c r="Z24" i="72" s="1"/>
  <c r="O16" i="72"/>
  <c r="O31" i="72" s="1"/>
  <c r="S16" i="72"/>
  <c r="S30" i="72" s="1"/>
  <c r="W23" i="72"/>
  <c r="AA16" i="72"/>
  <c r="AA25" i="72" s="1"/>
  <c r="AB16" i="72"/>
  <c r="AB32" i="72" s="1"/>
  <c r="AN16" i="70"/>
  <c r="AP16" i="70"/>
  <c r="AO16" i="70"/>
  <c r="AK16" i="70"/>
  <c r="F21" i="68"/>
  <c r="F20" i="68"/>
  <c r="F26" i="68"/>
  <c r="F27" i="68"/>
  <c r="F28" i="68"/>
  <c r="F22" i="68"/>
  <c r="F23" i="68"/>
  <c r="F24" i="68"/>
  <c r="N21" i="68"/>
  <c r="N20" i="68"/>
  <c r="N23" i="68"/>
  <c r="N24" i="68"/>
  <c r="N26" i="68"/>
  <c r="N27" i="68"/>
  <c r="N28" i="68"/>
  <c r="N22" i="68"/>
  <c r="V21" i="68"/>
  <c r="V20" i="68"/>
  <c r="V28" i="68"/>
  <c r="V22" i="68"/>
  <c r="V23" i="68"/>
  <c r="V24" i="68"/>
  <c r="V26" i="68"/>
  <c r="V27" i="68"/>
  <c r="J21" i="68"/>
  <c r="J20" i="68"/>
  <c r="J22" i="68"/>
  <c r="J23" i="68"/>
  <c r="J24" i="68"/>
  <c r="J26" i="68"/>
  <c r="J27" i="68"/>
  <c r="J28" i="68"/>
  <c r="R21" i="68"/>
  <c r="R20" i="68"/>
  <c r="R23" i="68"/>
  <c r="R22" i="68"/>
  <c r="R26" i="68"/>
  <c r="R27" i="68"/>
  <c r="R24" i="68"/>
  <c r="R28" i="68"/>
  <c r="F25" i="68"/>
  <c r="N25" i="68"/>
  <c r="V25" i="68"/>
  <c r="Z21" i="68"/>
  <c r="Z20" i="68"/>
  <c r="AM13" i="68"/>
  <c r="Z22" i="68"/>
  <c r="Z23" i="68"/>
  <c r="Z24" i="68"/>
  <c r="Z26" i="68"/>
  <c r="Z27" i="68"/>
  <c r="Z28" i="68"/>
  <c r="AN13" i="72"/>
  <c r="AP10" i="72"/>
  <c r="E16" i="72"/>
  <c r="E32" i="72" s="1"/>
  <c r="F16" i="72"/>
  <c r="F31" i="72" s="1"/>
  <c r="G16" i="72"/>
  <c r="G31" i="72" s="1"/>
  <c r="H16" i="72"/>
  <c r="H33" i="72" s="1"/>
  <c r="I16" i="72"/>
  <c r="I25" i="72" s="1"/>
  <c r="J16" i="72"/>
  <c r="J23" i="72" s="1"/>
  <c r="K16" i="72"/>
  <c r="K27" i="72" s="1"/>
  <c r="L16" i="72"/>
  <c r="L27" i="72" s="1"/>
  <c r="M16" i="72"/>
  <c r="M25" i="72" s="1"/>
  <c r="N16" i="72"/>
  <c r="N24" i="72" s="1"/>
  <c r="P16" i="72"/>
  <c r="P27" i="72" s="1"/>
  <c r="X16" i="72"/>
  <c r="X24" i="72" s="1"/>
  <c r="AK13" i="72"/>
  <c r="AO10" i="72"/>
  <c r="AP13" i="72"/>
  <c r="AC16" i="72"/>
  <c r="AO13" i="72"/>
  <c r="AM13" i="72"/>
  <c r="AM10" i="72"/>
  <c r="AN10" i="72"/>
  <c r="AB26" i="72" l="1"/>
  <c r="AB23" i="72"/>
  <c r="Y26" i="72"/>
  <c r="Y23" i="72"/>
  <c r="Y30" i="72"/>
  <c r="Y29" i="72"/>
  <c r="Y24" i="72"/>
  <c r="Y25" i="72"/>
  <c r="U32" i="72"/>
  <c r="U33" i="72"/>
  <c r="T24" i="72"/>
  <c r="T29" i="72"/>
  <c r="T28" i="72"/>
  <c r="T23" i="72"/>
  <c r="Q33" i="72"/>
  <c r="AR16" i="72"/>
  <c r="AS16" i="72"/>
  <c r="Q30" i="72"/>
  <c r="U27" i="72"/>
  <c r="Q32" i="72"/>
  <c r="Q24" i="72"/>
  <c r="Q34" i="72"/>
  <c r="U29" i="72"/>
  <c r="Q29" i="72"/>
  <c r="U30" i="72"/>
  <c r="Q26" i="72"/>
  <c r="T33" i="72"/>
  <c r="U34" i="72"/>
  <c r="U31" i="72"/>
  <c r="U24" i="72"/>
  <c r="Q25" i="72"/>
  <c r="U23" i="72"/>
  <c r="Q27" i="72"/>
  <c r="R31" i="72"/>
  <c r="Q23" i="72"/>
  <c r="U26" i="72"/>
  <c r="R27" i="72"/>
  <c r="Q31" i="72"/>
  <c r="U25" i="72"/>
  <c r="T25" i="72"/>
  <c r="Z29" i="72"/>
  <c r="Z27" i="72"/>
  <c r="Z28" i="72"/>
  <c r="Z25" i="72"/>
  <c r="Z34" i="72"/>
  <c r="Y28" i="72"/>
  <c r="Y32" i="72"/>
  <c r="Y34" i="72"/>
  <c r="Y31" i="72"/>
  <c r="Y27" i="72"/>
  <c r="D26" i="72"/>
  <c r="D24" i="72"/>
  <c r="AA32" i="72"/>
  <c r="D25" i="72"/>
  <c r="Z32" i="72"/>
  <c r="AM16" i="72"/>
  <c r="AA26" i="72"/>
  <c r="D28" i="72"/>
  <c r="D29" i="72"/>
  <c r="D23" i="72"/>
  <c r="D31" i="72"/>
  <c r="AC23" i="72"/>
  <c r="AK16" i="72"/>
  <c r="AJ16" i="72"/>
  <c r="AA33" i="72"/>
  <c r="D30" i="72"/>
  <c r="D32" i="72"/>
  <c r="AA34" i="72"/>
  <c r="AA29" i="72"/>
  <c r="D27" i="72"/>
  <c r="Z26" i="72"/>
  <c r="D34" i="72"/>
  <c r="AA23" i="72"/>
  <c r="AB28" i="72"/>
  <c r="AL16" i="72"/>
  <c r="S26" i="72"/>
  <c r="V26" i="72"/>
  <c r="R30" i="72"/>
  <c r="R32" i="72"/>
  <c r="AB30" i="72"/>
  <c r="T34" i="72"/>
  <c r="T27" i="72"/>
  <c r="O23" i="72"/>
  <c r="W27" i="72"/>
  <c r="S34" i="72"/>
  <c r="S32" i="72"/>
  <c r="O29" i="72"/>
  <c r="R25" i="72"/>
  <c r="W26" i="72"/>
  <c r="S33" i="72"/>
  <c r="S25" i="72"/>
  <c r="V29" i="72"/>
  <c r="W32" i="72"/>
  <c r="S28" i="72"/>
  <c r="R33" i="72"/>
  <c r="V31" i="72"/>
  <c r="W34" i="72"/>
  <c r="W30" i="72"/>
  <c r="W25" i="72"/>
  <c r="V34" i="72"/>
  <c r="V28" i="72"/>
  <c r="V24" i="72"/>
  <c r="R24" i="72"/>
  <c r="R34" i="72"/>
  <c r="W28" i="72"/>
  <c r="W31" i="72"/>
  <c r="W24" i="72"/>
  <c r="V33" i="72"/>
  <c r="V30" i="72"/>
  <c r="S23" i="72"/>
  <c r="S24" i="72"/>
  <c r="S31" i="72"/>
  <c r="R28" i="72"/>
  <c r="R23" i="72"/>
  <c r="R26" i="72"/>
  <c r="T30" i="72"/>
  <c r="T32" i="72"/>
  <c r="V27" i="72"/>
  <c r="V25" i="72"/>
  <c r="W33" i="72"/>
  <c r="W29" i="72"/>
  <c r="V32" i="72"/>
  <c r="T31" i="72"/>
  <c r="S29" i="72"/>
  <c r="S27" i="72"/>
  <c r="O24" i="72"/>
  <c r="AB27" i="72"/>
  <c r="O25" i="72"/>
  <c r="AB29" i="72"/>
  <c r="AB34" i="72"/>
  <c r="AB33" i="72"/>
  <c r="AB31" i="72"/>
  <c r="AB25" i="72"/>
  <c r="AA24" i="72"/>
  <c r="AA28" i="72"/>
  <c r="AA30" i="72"/>
  <c r="Z33" i="72"/>
  <c r="O32" i="72"/>
  <c r="O26" i="72"/>
  <c r="O34" i="72"/>
  <c r="AB24" i="72"/>
  <c r="O30" i="72"/>
  <c r="O27" i="72"/>
  <c r="Z31" i="72"/>
  <c r="Z23" i="72"/>
  <c r="Z30" i="72"/>
  <c r="AA31" i="72"/>
  <c r="AA27" i="72"/>
  <c r="O28" i="72"/>
  <c r="O33" i="72"/>
  <c r="I24" i="72"/>
  <c r="F26" i="72"/>
  <c r="X32" i="72"/>
  <c r="X34" i="72"/>
  <c r="N25" i="72"/>
  <c r="K26" i="72"/>
  <c r="J28" i="72"/>
  <c r="L30" i="72"/>
  <c r="N34" i="72"/>
  <c r="C25" i="72"/>
  <c r="AQ16" i="72"/>
  <c r="P32" i="72"/>
  <c r="N30" i="72"/>
  <c r="L26" i="72"/>
  <c r="J33" i="72"/>
  <c r="E28" i="72"/>
  <c r="C29" i="72"/>
  <c r="C28" i="72"/>
  <c r="C32" i="72"/>
  <c r="C34" i="72"/>
  <c r="AO16" i="72"/>
  <c r="C23" i="72"/>
  <c r="C31" i="72"/>
  <c r="C27" i="72"/>
  <c r="AN16" i="72"/>
  <c r="C24" i="72"/>
  <c r="C26" i="72"/>
  <c r="C30" i="72"/>
  <c r="C33" i="72"/>
  <c r="E33" i="72"/>
  <c r="E23" i="72"/>
  <c r="E34" i="72"/>
  <c r="E26" i="72"/>
  <c r="E24" i="72"/>
  <c r="E25" i="72"/>
  <c r="E27" i="72"/>
  <c r="E29" i="72"/>
  <c r="E30" i="72"/>
  <c r="E31" i="72"/>
  <c r="F29" i="72"/>
  <c r="F25" i="72"/>
  <c r="F32" i="72"/>
  <c r="F30" i="72"/>
  <c r="F23" i="72"/>
  <c r="F27" i="72"/>
  <c r="F28" i="72"/>
  <c r="F33" i="72"/>
  <c r="F34" i="72"/>
  <c r="F24" i="72"/>
  <c r="G34" i="72"/>
  <c r="G33" i="72"/>
  <c r="G30" i="72"/>
  <c r="G32" i="72"/>
  <c r="G28" i="72"/>
  <c r="G29" i="72"/>
  <c r="G23" i="72"/>
  <c r="G27" i="72"/>
  <c r="G24" i="72"/>
  <c r="G25" i="72"/>
  <c r="G26" i="72"/>
  <c r="H23" i="72"/>
  <c r="H26" i="72"/>
  <c r="H24" i="72"/>
  <c r="H34" i="72"/>
  <c r="H25" i="72"/>
  <c r="H28" i="72"/>
  <c r="H30" i="72"/>
  <c r="H27" i="72"/>
  <c r="H31" i="72"/>
  <c r="H32" i="72"/>
  <c r="H29" i="72"/>
  <c r="I31" i="72"/>
  <c r="I33" i="72"/>
  <c r="I27" i="72"/>
  <c r="I28" i="72"/>
  <c r="I23" i="72"/>
  <c r="I26" i="72"/>
  <c r="I32" i="72"/>
  <c r="I30" i="72"/>
  <c r="I34" i="72"/>
  <c r="I29" i="72"/>
  <c r="J27" i="72"/>
  <c r="J25" i="72"/>
  <c r="J31" i="72"/>
  <c r="J32" i="72"/>
  <c r="J26" i="72"/>
  <c r="J24" i="72"/>
  <c r="J34" i="72"/>
  <c r="J30" i="72"/>
  <c r="J29" i="72"/>
  <c r="K29" i="72"/>
  <c r="K32" i="72"/>
  <c r="K31" i="72"/>
  <c r="K23" i="72"/>
  <c r="K30" i="72"/>
  <c r="K25" i="72"/>
  <c r="K24" i="72"/>
  <c r="K34" i="72"/>
  <c r="K28" i="72"/>
  <c r="K33" i="72"/>
  <c r="L33" i="72"/>
  <c r="L23" i="72"/>
  <c r="L32" i="72"/>
  <c r="L31" i="72"/>
  <c r="L34" i="72"/>
  <c r="L25" i="72"/>
  <c r="L28" i="72"/>
  <c r="L24" i="72"/>
  <c r="L29" i="72"/>
  <c r="M33" i="72"/>
  <c r="M26" i="72"/>
  <c r="M24" i="72"/>
  <c r="M28" i="72"/>
  <c r="M23" i="72"/>
  <c r="M29" i="72"/>
  <c r="M34" i="72"/>
  <c r="M31" i="72"/>
  <c r="M27" i="72"/>
  <c r="M30" i="72"/>
  <c r="M32" i="72"/>
  <c r="N26" i="72"/>
  <c r="N27" i="72"/>
  <c r="N31" i="72"/>
  <c r="N23" i="72"/>
  <c r="N28" i="72"/>
  <c r="N29" i="72"/>
  <c r="N32" i="72"/>
  <c r="N33" i="72"/>
  <c r="P29" i="72"/>
  <c r="P34" i="72"/>
  <c r="P24" i="72"/>
  <c r="P26" i="72"/>
  <c r="P28" i="72"/>
  <c r="P30" i="72"/>
  <c r="P23" i="72"/>
  <c r="P31" i="72"/>
  <c r="P33" i="72"/>
  <c r="P25" i="72"/>
  <c r="X31" i="72"/>
  <c r="X29" i="72"/>
  <c r="X33" i="72"/>
  <c r="X27" i="72"/>
  <c r="X23" i="72"/>
  <c r="X26" i="72"/>
  <c r="X25" i="72"/>
  <c r="X30" i="72"/>
  <c r="X28" i="72"/>
  <c r="AC33" i="72"/>
  <c r="AC32" i="72"/>
  <c r="AC25" i="72"/>
  <c r="AP16" i="72"/>
  <c r="AC30" i="72"/>
  <c r="AC24" i="72"/>
  <c r="AC29" i="72"/>
  <c r="AC34" i="72"/>
  <c r="AC26" i="72"/>
  <c r="AC31" i="72"/>
  <c r="AC28" i="72"/>
  <c r="AC27" i="72"/>
</calcChain>
</file>

<file path=xl/sharedStrings.xml><?xml version="1.0" encoding="utf-8"?>
<sst xmlns="http://schemas.openxmlformats.org/spreadsheetml/2006/main" count="148" uniqueCount="40">
  <si>
    <t>Atliekų deginimas ir gaisrai(namų, automobilių)</t>
  </si>
  <si>
    <t>Ūkio sektorius</t>
  </si>
  <si>
    <t>Ūkio pasektoris</t>
  </si>
  <si>
    <t>Energetika</t>
  </si>
  <si>
    <t>Pokytis, proc.</t>
  </si>
  <si>
    <t>Dalis nuo viso kiekio, proc.</t>
  </si>
  <si>
    <t>Viešoji elektros ir šilumos gamyba</t>
  </si>
  <si>
    <t>Naftos produktų gamyba ir paskirstymas</t>
  </si>
  <si>
    <t>viso</t>
  </si>
  <si>
    <t>VISO</t>
  </si>
  <si>
    <t>Stacionarus ir mobilus deginimas pramonėje ir statyboje</t>
  </si>
  <si>
    <t>Stacionarus deginimas namų ūkiuose</t>
  </si>
  <si>
    <t>Stacionarus ir mobilus deginimas žemės ūkyje, paslaugų s. ir pan.</t>
  </si>
  <si>
    <t>Kiekis, tonomis</t>
  </si>
  <si>
    <t>2013/1990</t>
  </si>
  <si>
    <t>2014/1990</t>
  </si>
  <si>
    <t>2015/1990</t>
  </si>
  <si>
    <t>&lt;0%</t>
  </si>
  <si>
    <t>Išmesto į aplinkos orą gyvsidabrio (Hg) kiekio pasiskirstymas pagal ūkio sektorius</t>
  </si>
  <si>
    <t>Pramonė ir transportas</t>
  </si>
  <si>
    <t>Transportas</t>
  </si>
  <si>
    <t>Kelių transportas</t>
  </si>
  <si>
    <t>Kitas transportas</t>
  </si>
  <si>
    <t>Pramonė</t>
  </si>
  <si>
    <t>Išmesto į aplinkos orą švino kiekio pasiskirstymas pagal ūkio sektorius</t>
  </si>
  <si>
    <t>-*) Tolimųjų tarpvalstybinių oro teršalų pernašų Konvencijos Sunkiųjų metalų protokolo įpareigojimas Lietuvai</t>
  </si>
  <si>
    <t>Išmesto į aplinkos orą kadmio kiekio pasiskirstymas pagal ūkio sektorius</t>
  </si>
  <si>
    <t>2016/2015</t>
  </si>
  <si>
    <t>2016/1990</t>
  </si>
  <si>
    <t>2017/1990</t>
  </si>
  <si>
    <t>2017/2016</t>
  </si>
  <si>
    <t>Išmestas į aplinkos orą švino kiekis Lietuvos ūkyje tonomis</t>
  </si>
  <si>
    <t>Išmestas į aplinkos orą kadmio kiekis Lietuvos ūkyje tonomis</t>
  </si>
  <si>
    <t>Išmestas į aplinkos orą gyvsidabrio (Hg) kiekis Lietuvos ūkyje tonomis</t>
  </si>
  <si>
    <t>2018/2017</t>
  </si>
  <si>
    <t>Įpareigojimas 2018/1990 **)</t>
  </si>
  <si>
    <t>2018/1990</t>
  </si>
  <si>
    <t>2015/2014</t>
  </si>
  <si>
    <t>2019/1990</t>
  </si>
  <si>
    <t>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</si>
</sst>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35" x14ac:knownFonts="1">
    <font>
      <sz val="10"/>
      <color indexed="8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2"/>
      <color indexed="10"/>
      <name val="Arial"/>
      <family val="2"/>
      <charset val="186"/>
    </font>
    <font>
      <b/>
      <sz val="9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b/>
      <sz val="12"/>
      <color theme="1" tint="4.9989318521683403E-2"/>
      <name val="Arial"/>
      <family val="2"/>
      <charset val="186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theme="1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1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5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6" fillId="3" borderId="1">
      <alignment horizontal="right" vertical="center"/>
    </xf>
    <xf numFmtId="0" fontId="8" fillId="3" borderId="1">
      <alignment horizontal="right" vertical="center"/>
    </xf>
    <xf numFmtId="0" fontId="6" fillId="4" borderId="1">
      <alignment horizontal="right" vertical="center"/>
    </xf>
    <xf numFmtId="0" fontId="6" fillId="4" borderId="1">
      <alignment horizontal="right" vertical="center"/>
    </xf>
    <xf numFmtId="0" fontId="6" fillId="4" borderId="2">
      <alignment horizontal="right" vertical="center"/>
    </xf>
    <xf numFmtId="0" fontId="6" fillId="4" borderId="3">
      <alignment horizontal="right" vertical="center"/>
    </xf>
    <xf numFmtId="0" fontId="6" fillId="4" borderId="4">
      <alignment horizontal="right" vertical="center"/>
    </xf>
    <xf numFmtId="0" fontId="6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6" fillId="0" borderId="6">
      <alignment horizontal="left" vertical="top" wrapText="1"/>
    </xf>
    <xf numFmtId="0" fontId="1" fillId="0" borderId="7"/>
    <xf numFmtId="0" fontId="7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9" fillId="3" borderId="0" applyBorder="0">
      <alignment horizontal="right" vertical="center"/>
    </xf>
    <xf numFmtId="0" fontId="4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0" fillId="0" borderId="0"/>
    <xf numFmtId="0" fontId="10" fillId="0" borderId="0" applyNumberFormat="0" applyFill="0" applyBorder="0" applyAlignment="0" applyProtection="0"/>
    <xf numFmtId="0" fontId="2" fillId="0" borderId="0"/>
  </cellStyleXfs>
  <cellXfs count="182"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166" fontId="0" fillId="0" borderId="0" xfId="0" applyNumberFormat="1"/>
    <xf numFmtId="9" fontId="13" fillId="0" borderId="0" xfId="0" applyNumberFormat="1" applyFont="1"/>
    <xf numFmtId="0" fontId="0" fillId="0" borderId="0" xfId="0" applyFill="1"/>
    <xf numFmtId="0" fontId="15" fillId="0" borderId="0" xfId="0" quotePrefix="1" applyFont="1" applyAlignment="1">
      <alignment horizontal="left"/>
    </xf>
    <xf numFmtId="0" fontId="22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22" fillId="0" borderId="10" xfId="0" quotePrefix="1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22" fillId="0" borderId="1" xfId="0" quotePrefix="1" applyFont="1" applyBorder="1" applyAlignment="1">
      <alignment horizontal="center" vertical="center" wrapText="1"/>
    </xf>
    <xf numFmtId="165" fontId="13" fillId="7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164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166" fontId="0" fillId="7" borderId="0" xfId="0" applyNumberFormat="1" applyFill="1"/>
    <xf numFmtId="9" fontId="13" fillId="7" borderId="0" xfId="0" applyNumberFormat="1" applyFont="1" applyFill="1"/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" xfId="0" applyFont="1" applyBorder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10" fontId="11" fillId="0" borderId="16" xfId="0" applyNumberFormat="1" applyFont="1" applyBorder="1" applyAlignment="1">
      <alignment horizontal="center" vertical="center"/>
    </xf>
    <xf numFmtId="165" fontId="11" fillId="0" borderId="16" xfId="0" applyNumberFormat="1" applyFont="1" applyBorder="1" applyAlignment="1">
      <alignment horizontal="center" vertical="center" wrapText="1"/>
    </xf>
    <xf numFmtId="165" fontId="24" fillId="0" borderId="16" xfId="0" applyNumberFormat="1" applyFont="1" applyBorder="1" applyAlignment="1">
      <alignment horizontal="center" vertical="center" wrapText="1"/>
    </xf>
    <xf numFmtId="9" fontId="13" fillId="0" borderId="0" xfId="0" applyNumberFormat="1" applyFont="1" applyBorder="1"/>
    <xf numFmtId="165" fontId="12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0" fontId="13" fillId="0" borderId="3" xfId="0" applyNumberFormat="1" applyFont="1" applyBorder="1" applyAlignment="1">
      <alignment horizontal="center" vertical="center"/>
    </xf>
    <xf numFmtId="10" fontId="25" fillId="0" borderId="1" xfId="0" applyNumberFormat="1" applyFont="1" applyBorder="1" applyAlignment="1">
      <alignment horizontal="center" vertical="center"/>
    </xf>
    <xf numFmtId="165" fontId="26" fillId="7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Border="1" applyAlignment="1">
      <alignment horizontal="center" vertical="center" wrapText="1"/>
    </xf>
    <xf numFmtId="164" fontId="27" fillId="7" borderId="11" xfId="0" applyNumberFormat="1" applyFont="1" applyFill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10" fontId="25" fillId="0" borderId="3" xfId="0" applyNumberFormat="1" applyFont="1" applyBorder="1" applyAlignment="1">
      <alignment horizontal="center" vertical="center"/>
    </xf>
    <xf numFmtId="10" fontId="25" fillId="0" borderId="2" xfId="0" applyNumberFormat="1" applyFont="1" applyBorder="1" applyAlignment="1">
      <alignment horizontal="center" vertical="center"/>
    </xf>
    <xf numFmtId="165" fontId="26" fillId="0" borderId="16" xfId="0" applyNumberFormat="1" applyFont="1" applyBorder="1" applyAlignment="1">
      <alignment horizontal="center" vertical="center" wrapText="1"/>
    </xf>
    <xf numFmtId="164" fontId="25" fillId="7" borderId="1" xfId="0" applyNumberFormat="1" applyFont="1" applyFill="1" applyBorder="1" applyAlignment="1">
      <alignment horizontal="center" vertical="center" wrapText="1"/>
    </xf>
    <xf numFmtId="164" fontId="25" fillId="7" borderId="11" xfId="0" applyNumberFormat="1" applyFont="1" applyFill="1" applyBorder="1" applyAlignment="1">
      <alignment horizontal="center" vertical="center" wrapText="1"/>
    </xf>
    <xf numFmtId="10" fontId="26" fillId="0" borderId="3" xfId="0" applyNumberFormat="1" applyFont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10" fontId="29" fillId="0" borderId="16" xfId="0" applyNumberFormat="1" applyFont="1" applyBorder="1" applyAlignment="1">
      <alignment horizontal="center" vertical="center"/>
    </xf>
    <xf numFmtId="165" fontId="29" fillId="0" borderId="16" xfId="0" applyNumberFormat="1" applyFont="1" applyBorder="1" applyAlignment="1">
      <alignment horizontal="center" vertical="center" wrapText="1"/>
    </xf>
    <xf numFmtId="165" fontId="30" fillId="0" borderId="16" xfId="0" applyNumberFormat="1" applyFont="1" applyBorder="1" applyAlignment="1">
      <alignment horizontal="center" vertical="center" wrapText="1"/>
    </xf>
    <xf numFmtId="165" fontId="31" fillId="0" borderId="16" xfId="0" applyNumberFormat="1" applyFont="1" applyBorder="1" applyAlignment="1">
      <alignment horizontal="center" vertical="center" wrapText="1"/>
    </xf>
    <xf numFmtId="165" fontId="25" fillId="0" borderId="16" xfId="0" applyNumberFormat="1" applyFont="1" applyBorder="1" applyAlignment="1">
      <alignment horizontal="center" vertical="center" wrapText="1"/>
    </xf>
    <xf numFmtId="164" fontId="29" fillId="7" borderId="1" xfId="0" applyNumberFormat="1" applyFont="1" applyFill="1" applyBorder="1" applyAlignment="1">
      <alignment horizontal="center" vertical="center" wrapText="1"/>
    </xf>
    <xf numFmtId="10" fontId="29" fillId="0" borderId="1" xfId="0" applyNumberFormat="1" applyFont="1" applyBorder="1" applyAlignment="1">
      <alignment horizontal="center" vertical="center"/>
    </xf>
    <xf numFmtId="10" fontId="29" fillId="0" borderId="1" xfId="0" applyNumberFormat="1" applyFont="1" applyBorder="1"/>
    <xf numFmtId="165" fontId="29" fillId="7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Border="1" applyAlignment="1">
      <alignment horizontal="center" vertical="center" wrapText="1"/>
    </xf>
    <xf numFmtId="165" fontId="3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10" fontId="13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0" fontId="13" fillId="0" borderId="11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164" fontId="16" fillId="7" borderId="14" xfId="0" applyNumberFormat="1" applyFont="1" applyFill="1" applyBorder="1" applyAlignment="1">
      <alignment horizontal="center" vertical="center" wrapText="1"/>
    </xf>
    <xf numFmtId="164" fontId="27" fillId="7" borderId="14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/>
    </xf>
    <xf numFmtId="166" fontId="11" fillId="0" borderId="25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164" fontId="27" fillId="7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10" fontId="26" fillId="0" borderId="1" xfId="0" applyNumberFormat="1" applyFont="1" applyBorder="1" applyAlignment="1">
      <alignment horizontal="center" vertical="center" wrapText="1"/>
    </xf>
    <xf numFmtId="10" fontId="26" fillId="0" borderId="11" xfId="0" applyNumberFormat="1" applyFont="1" applyBorder="1" applyAlignment="1">
      <alignment horizontal="center" vertical="center" wrapText="1"/>
    </xf>
    <xf numFmtId="10" fontId="26" fillId="0" borderId="0" xfId="0" applyNumberFormat="1" applyFont="1" applyBorder="1" applyAlignment="1">
      <alignment horizontal="center" vertical="center" wrapText="1"/>
    </xf>
    <xf numFmtId="0" fontId="25" fillId="0" borderId="0" xfId="0" applyFont="1"/>
    <xf numFmtId="164" fontId="25" fillId="7" borderId="14" xfId="0" applyNumberFormat="1" applyFont="1" applyFill="1" applyBorder="1" applyAlignment="1">
      <alignment horizontal="center" vertical="center" wrapText="1"/>
    </xf>
    <xf numFmtId="2" fontId="29" fillId="0" borderId="25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2" fontId="29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/>
    </xf>
    <xf numFmtId="165" fontId="26" fillId="0" borderId="0" xfId="0" applyNumberFormat="1" applyFont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/>
    </xf>
    <xf numFmtId="164" fontId="25" fillId="7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4" fontId="29" fillId="7" borderId="0" xfId="0" applyNumberFormat="1" applyFont="1" applyFill="1" applyBorder="1" applyAlignment="1">
      <alignment horizontal="center" vertical="center" wrapText="1"/>
    </xf>
    <xf numFmtId="0" fontId="22" fillId="7" borderId="1" xfId="0" quotePrefix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2" fillId="7" borderId="8" xfId="0" applyFont="1" applyFill="1" applyBorder="1" applyAlignment="1">
      <alignment horizontal="center" vertical="center" wrapText="1"/>
    </xf>
    <xf numFmtId="164" fontId="11" fillId="7" borderId="11" xfId="0" applyNumberFormat="1" applyFont="1" applyFill="1" applyBorder="1" applyAlignment="1">
      <alignment horizontal="center" vertical="center" wrapText="1"/>
    </xf>
    <xf numFmtId="164" fontId="11" fillId="7" borderId="12" xfId="0" applyNumberFormat="1" applyFont="1" applyFill="1" applyBorder="1" applyAlignment="1">
      <alignment horizontal="center" vertical="center" wrapText="1"/>
    </xf>
    <xf numFmtId="1" fontId="22" fillId="7" borderId="8" xfId="0" applyNumberFormat="1" applyFont="1" applyFill="1" applyBorder="1" applyAlignment="1">
      <alignment horizontal="center" vertical="center" wrapText="1"/>
    </xf>
    <xf numFmtId="164" fontId="25" fillId="7" borderId="12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164" fontId="27" fillId="7" borderId="12" xfId="0" applyNumberFormat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164" fontId="1" fillId="7" borderId="1" xfId="35" applyNumberFormat="1" applyFont="1" applyFill="1" applyBorder="1" applyAlignment="1" applyProtection="1">
      <alignment horizontal="center" vertical="center" wrapText="1"/>
      <protection locked="0"/>
    </xf>
    <xf numFmtId="164" fontId="1" fillId="7" borderId="11" xfId="35" applyNumberFormat="1" applyFont="1" applyFill="1" applyBorder="1" applyAlignment="1" applyProtection="1">
      <alignment horizontal="center" vertical="center" wrapText="1"/>
      <protection locked="0"/>
    </xf>
    <xf numFmtId="2" fontId="1" fillId="7" borderId="11" xfId="35" applyNumberFormat="1" applyFont="1" applyFill="1" applyBorder="1" applyAlignment="1" applyProtection="1">
      <alignment horizontal="center" vertical="center" wrapText="1"/>
      <protection locked="0"/>
    </xf>
    <xf numFmtId="164" fontId="1" fillId="7" borderId="11" xfId="35" applyNumberFormat="1" applyFont="1" applyFill="1" applyBorder="1" applyAlignment="1" applyProtection="1">
      <alignment horizontal="center" wrapText="1"/>
      <protection locked="0"/>
    </xf>
    <xf numFmtId="164" fontId="1" fillId="7" borderId="12" xfId="35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 vertical="center"/>
    </xf>
    <xf numFmtId="164" fontId="25" fillId="7" borderId="11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 wrapText="1"/>
    </xf>
    <xf numFmtId="164" fontId="34" fillId="7" borderId="11" xfId="0" applyNumberFormat="1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9" fontId="21" fillId="0" borderId="21" xfId="0" quotePrefix="1" applyNumberFormat="1" applyFont="1" applyBorder="1" applyAlignment="1">
      <alignment horizontal="center" vertical="center" wrapText="1"/>
    </xf>
    <xf numFmtId="9" fontId="21" fillId="0" borderId="22" xfId="0" quotePrefix="1" applyNumberFormat="1" applyFont="1" applyBorder="1" applyAlignment="1">
      <alignment horizontal="center" vertical="center" wrapText="1"/>
    </xf>
    <xf numFmtId="9" fontId="21" fillId="0" borderId="23" xfId="0" quotePrefix="1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9" fontId="21" fillId="0" borderId="4" xfId="0" quotePrefix="1" applyNumberFormat="1" applyFont="1" applyBorder="1" applyAlignment="1">
      <alignment horizontal="center" vertical="center" wrapText="1"/>
    </xf>
    <xf numFmtId="9" fontId="21" fillId="0" borderId="17" xfId="0" quotePrefix="1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9" fontId="21" fillId="0" borderId="8" xfId="0" quotePrefix="1" applyNumberFormat="1" applyFont="1" applyBorder="1" applyAlignment="1">
      <alignment horizontal="center" vertical="center"/>
    </xf>
    <xf numFmtId="9" fontId="21" fillId="0" borderId="9" xfId="0" quotePrefix="1" applyNumberFormat="1" applyFont="1" applyBorder="1" applyAlignment="1">
      <alignment horizontal="center" vertical="center"/>
    </xf>
    <xf numFmtId="9" fontId="21" fillId="0" borderId="10" xfId="0" quotePrefix="1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</cellXfs>
  <cellStyles count="41">
    <cellStyle name="2x indented GHG Textfiels" xfId="1" xr:uid="{00000000-0005-0000-0000-000000000000}"/>
    <cellStyle name="5x indented GHG Textfiels" xfId="2" xr:uid="{00000000-0005-0000-0000-000001000000}"/>
    <cellStyle name="5x indented GHG Textfiels 2" xfId="3" xr:uid="{00000000-0005-0000-0000-000002000000}"/>
    <cellStyle name="AggblueBoldCels" xfId="4" xr:uid="{00000000-0005-0000-0000-000003000000}"/>
    <cellStyle name="AggblueCels" xfId="5" xr:uid="{00000000-0005-0000-0000-000004000000}"/>
    <cellStyle name="AggBoldCells" xfId="6" xr:uid="{00000000-0005-0000-0000-000005000000}"/>
    <cellStyle name="AggCels" xfId="7" xr:uid="{00000000-0005-0000-0000-000006000000}"/>
    <cellStyle name="AggGreen" xfId="8" xr:uid="{00000000-0005-0000-0000-000007000000}"/>
    <cellStyle name="AggGreen12" xfId="9" xr:uid="{00000000-0005-0000-0000-000008000000}"/>
    <cellStyle name="AggOrange" xfId="10" xr:uid="{00000000-0005-0000-0000-000009000000}"/>
    <cellStyle name="AggOrange9" xfId="11" xr:uid="{00000000-0005-0000-0000-00000A000000}"/>
    <cellStyle name="AggOrangeLB_2x" xfId="12" xr:uid="{00000000-0005-0000-0000-00000B000000}"/>
    <cellStyle name="AggOrangeLBorder" xfId="13" xr:uid="{00000000-0005-0000-0000-00000C000000}"/>
    <cellStyle name="AggOrangeRBorder" xfId="14" xr:uid="{00000000-0005-0000-0000-00000D000000}"/>
    <cellStyle name="Constants" xfId="15" xr:uid="{00000000-0005-0000-0000-00000E000000}"/>
    <cellStyle name="CustomCellsOrange" xfId="16" xr:uid="{00000000-0005-0000-0000-00000F000000}"/>
    <cellStyle name="CustomizationCells" xfId="17" xr:uid="{00000000-0005-0000-0000-000010000000}"/>
    <cellStyle name="CustomizationGreenCells" xfId="18" xr:uid="{00000000-0005-0000-0000-000011000000}"/>
    <cellStyle name="DocBox_EmptyRow" xfId="19" xr:uid="{00000000-0005-0000-0000-000012000000}"/>
    <cellStyle name="Empty_B_border" xfId="20" xr:uid="{00000000-0005-0000-0000-000013000000}"/>
    <cellStyle name="Headline" xfId="21" xr:uid="{00000000-0005-0000-0000-000014000000}"/>
    <cellStyle name="InputCells" xfId="22" xr:uid="{00000000-0005-0000-0000-000015000000}"/>
    <cellStyle name="InputCells12" xfId="23" xr:uid="{00000000-0005-0000-0000-000016000000}"/>
    <cellStyle name="IntCells" xfId="24" xr:uid="{00000000-0005-0000-0000-000017000000}"/>
    <cellStyle name="Įprastas 2" xfId="25" xr:uid="{00000000-0005-0000-0000-000018000000}"/>
    <cellStyle name="KP_thin_border_dark_grey" xfId="26" xr:uid="{00000000-0005-0000-0000-000019000000}"/>
    <cellStyle name="Normal" xfId="0" builtinId="0"/>
    <cellStyle name="Normal 2" xfId="27" xr:uid="{00000000-0005-0000-0000-00001B000000}"/>
    <cellStyle name="Normal GHG Numbers (0.00)" xfId="28" xr:uid="{00000000-0005-0000-0000-00001C000000}"/>
    <cellStyle name="Normal GHG Textfiels Bold" xfId="29" xr:uid="{00000000-0005-0000-0000-00001D000000}"/>
    <cellStyle name="Normal GHG whole table" xfId="30" xr:uid="{00000000-0005-0000-0000-00001E000000}"/>
    <cellStyle name="Normal GHG-Shade" xfId="31" xr:uid="{00000000-0005-0000-0000-00001F000000}"/>
    <cellStyle name="Normal GHG-Shade 2" xfId="32" xr:uid="{00000000-0005-0000-0000-000020000000}"/>
    <cellStyle name="Normál_Munka1" xfId="33" xr:uid="{00000000-0005-0000-0000-000021000000}"/>
    <cellStyle name="Shade" xfId="34" xr:uid="{00000000-0005-0000-0000-000022000000}"/>
    <cellStyle name="Standard 2" xfId="35" xr:uid="{00000000-0005-0000-0000-000023000000}"/>
    <cellStyle name="Standard 2 2" xfId="36" xr:uid="{00000000-0005-0000-0000-000024000000}"/>
    <cellStyle name="Standard 3 2" xfId="37" xr:uid="{00000000-0005-0000-0000-000025000000}"/>
    <cellStyle name="Standard 6" xfId="38" xr:uid="{00000000-0005-0000-0000-000026000000}"/>
    <cellStyle name="Гиперссылка" xfId="39" xr:uid="{00000000-0005-0000-0000-000027000000}"/>
    <cellStyle name="Обычный_2++" xfId="40" xr:uid="{00000000-0005-0000-0000-00002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4"/>
  <sheetViews>
    <sheetView tabSelected="1" zoomScale="90" zoomScaleNormal="90" workbookViewId="0">
      <pane xSplit="12" ySplit="15" topLeftCell="M16" activePane="bottomRight" state="frozen"/>
      <selection pane="topRight" activeCell="M1" sqref="M1"/>
      <selection pane="bottomLeft" activeCell="A16" sqref="A16"/>
      <selection pane="bottomRight" activeCell="X10" sqref="X10"/>
    </sheetView>
  </sheetViews>
  <sheetFormatPr defaultRowHeight="12.75" x14ac:dyDescent="0.2"/>
  <cols>
    <col min="1" max="1" width="13.85546875" customWidth="1"/>
    <col min="2" max="2" width="26.85546875" customWidth="1"/>
    <col min="3" max="29" width="7.5703125" customWidth="1"/>
    <col min="30" max="38" width="10.7109375" customWidth="1"/>
    <col min="39" max="39" width="10.85546875" customWidth="1"/>
    <col min="40" max="45" width="9.7109375" customWidth="1"/>
  </cols>
  <sheetData>
    <row r="1" spans="1:46" ht="15.75" x14ac:dyDescent="0.25">
      <c r="A1" s="1" t="s">
        <v>31</v>
      </c>
    </row>
    <row r="2" spans="1:46" ht="13.5" thickBot="1" x14ac:dyDescent="0.25"/>
    <row r="3" spans="1:46" ht="14.1" customHeight="1" x14ac:dyDescent="0.2">
      <c r="A3" s="127" t="s">
        <v>1</v>
      </c>
      <c r="B3" s="127" t="s">
        <v>2</v>
      </c>
      <c r="C3" s="149" t="s">
        <v>13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67"/>
      <c r="AH3" s="150" t="s">
        <v>4</v>
      </c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47" t="s">
        <v>35</v>
      </c>
    </row>
    <row r="4" spans="1:46" ht="12.75" customHeight="1" x14ac:dyDescent="0.2">
      <c r="A4" s="129"/>
      <c r="B4" s="129"/>
      <c r="C4" s="102">
        <v>1990</v>
      </c>
      <c r="D4" s="102">
        <v>1991</v>
      </c>
      <c r="E4" s="102">
        <v>1992</v>
      </c>
      <c r="F4" s="102">
        <v>1993</v>
      </c>
      <c r="G4" s="102">
        <v>1994</v>
      </c>
      <c r="H4" s="102">
        <v>1995</v>
      </c>
      <c r="I4" s="102">
        <v>1996</v>
      </c>
      <c r="J4" s="102">
        <v>1997</v>
      </c>
      <c r="K4" s="102">
        <v>1998</v>
      </c>
      <c r="L4" s="102">
        <v>1999</v>
      </c>
      <c r="M4" s="102">
        <v>2000</v>
      </c>
      <c r="N4" s="102">
        <v>2001</v>
      </c>
      <c r="O4" s="102">
        <v>2002</v>
      </c>
      <c r="P4" s="102">
        <v>2003</v>
      </c>
      <c r="Q4" s="102">
        <v>2004</v>
      </c>
      <c r="R4" s="102">
        <v>2005</v>
      </c>
      <c r="S4" s="102">
        <v>2006</v>
      </c>
      <c r="T4" s="102">
        <v>2007</v>
      </c>
      <c r="U4" s="102">
        <v>2008</v>
      </c>
      <c r="V4" s="102">
        <v>2009</v>
      </c>
      <c r="W4" s="102">
        <v>2010</v>
      </c>
      <c r="X4" s="102">
        <v>2011</v>
      </c>
      <c r="Y4" s="102">
        <v>2012</v>
      </c>
      <c r="Z4" s="102">
        <v>2013</v>
      </c>
      <c r="AA4" s="102">
        <v>2014</v>
      </c>
      <c r="AB4" s="102">
        <v>2015</v>
      </c>
      <c r="AC4" s="102">
        <v>2016</v>
      </c>
      <c r="AD4" s="110">
        <v>2017</v>
      </c>
      <c r="AE4" s="112">
        <v>2018</v>
      </c>
      <c r="AF4" s="7">
        <v>2019</v>
      </c>
      <c r="AG4" s="68"/>
      <c r="AH4" s="39" t="s">
        <v>39</v>
      </c>
      <c r="AI4" s="39" t="s">
        <v>34</v>
      </c>
      <c r="AJ4" s="23" t="s">
        <v>30</v>
      </c>
      <c r="AK4" s="9" t="s">
        <v>27</v>
      </c>
      <c r="AL4" s="9" t="s">
        <v>37</v>
      </c>
      <c r="AM4" s="9" t="s">
        <v>14</v>
      </c>
      <c r="AN4" s="9" t="s">
        <v>15</v>
      </c>
      <c r="AO4" s="9" t="s">
        <v>16</v>
      </c>
      <c r="AP4" s="9" t="s">
        <v>28</v>
      </c>
      <c r="AQ4" s="19" t="s">
        <v>29</v>
      </c>
      <c r="AR4" s="19" t="s">
        <v>36</v>
      </c>
      <c r="AS4" s="19" t="s">
        <v>38</v>
      </c>
      <c r="AT4" s="148"/>
    </row>
    <row r="5" spans="1:46" ht="12.95" customHeight="1" x14ac:dyDescent="0.2">
      <c r="A5" s="132" t="s">
        <v>3</v>
      </c>
      <c r="B5" s="99" t="s">
        <v>6</v>
      </c>
      <c r="C5" s="115">
        <v>0.69084383699999996</v>
      </c>
      <c r="D5" s="115">
        <v>0.7301077815</v>
      </c>
      <c r="E5" s="115">
        <v>0.46582409599999997</v>
      </c>
      <c r="F5" s="115">
        <v>0.43504509349999998</v>
      </c>
      <c r="G5" s="115">
        <v>0.38486754149999997</v>
      </c>
      <c r="H5" s="115">
        <v>0.30001380950000001</v>
      </c>
      <c r="I5" s="115">
        <v>0.30842128299999999</v>
      </c>
      <c r="J5" s="115">
        <v>0.26811729400000001</v>
      </c>
      <c r="K5" s="115">
        <v>0.33748381900000002</v>
      </c>
      <c r="L5" s="115">
        <v>0.25643998099999998</v>
      </c>
      <c r="M5" s="115">
        <v>0.15415445589198684</v>
      </c>
      <c r="N5" s="115">
        <v>0.19605031985214777</v>
      </c>
      <c r="O5" s="115">
        <v>0.21005342928986739</v>
      </c>
      <c r="P5" s="115">
        <v>0.20819399277099629</v>
      </c>
      <c r="Q5" s="115">
        <v>0.23367943686342516</v>
      </c>
      <c r="R5" s="115">
        <v>0.114409563829974</v>
      </c>
      <c r="S5" s="115">
        <v>0.11802409478563217</v>
      </c>
      <c r="T5" s="115">
        <v>0.1449153068917241</v>
      </c>
      <c r="U5" s="115">
        <v>0.12437054640750933</v>
      </c>
      <c r="V5" s="115">
        <v>0.14101009309672552</v>
      </c>
      <c r="W5" s="115">
        <v>0.13706605246251019</v>
      </c>
      <c r="X5" s="115">
        <v>0.11593991616161789</v>
      </c>
      <c r="Y5" s="115">
        <v>0.15999477870323947</v>
      </c>
      <c r="Z5" s="115">
        <v>0.11628569448194064</v>
      </c>
      <c r="AA5" s="115">
        <v>0.11242725385170177</v>
      </c>
      <c r="AB5" s="115">
        <v>0.13566284196346101</v>
      </c>
      <c r="AC5" s="115">
        <v>0.14428348916453501</v>
      </c>
      <c r="AD5" s="115">
        <v>0.16806895735682048</v>
      </c>
      <c r="AE5" s="114">
        <v>0.16543524322444655</v>
      </c>
      <c r="AF5" s="118">
        <v>0.15475548810677225</v>
      </c>
      <c r="AG5" s="69"/>
      <c r="AH5" s="33">
        <f t="shared" ref="AH5:AH16" si="0">(AF5-AE5)/AE5</f>
        <v>-6.4555501654414954E-2</v>
      </c>
      <c r="AI5" s="33">
        <f>(AE5-AD5)/AD5</f>
        <v>-1.5670437740518576E-2</v>
      </c>
      <c r="AJ5" s="63">
        <f t="shared" ref="AJ5:AJ16" si="1">(AD5-AC5)/AC5</f>
        <v>0.16485232184232454</v>
      </c>
      <c r="AK5" s="12">
        <f>(AC5-AB5)/AB5</f>
        <v>6.3544645507248448E-2</v>
      </c>
      <c r="AL5" s="8">
        <f>(AB5-AA5)/AA5</f>
        <v>0.2066722019414293</v>
      </c>
      <c r="AM5" s="8">
        <f t="shared" ref="AM5:AM16" si="2">(Z5-$C5)/$C5</f>
        <v>-0.83167586036967045</v>
      </c>
      <c r="AN5" s="8">
        <f t="shared" ref="AN5:AN16" si="3">(AA5-$C5)/$C5</f>
        <v>-0.83726097298642932</v>
      </c>
      <c r="AO5" s="8">
        <f t="shared" ref="AO5:AO16" si="4">(AB5-$C5)/$C5</f>
        <v>-0.80362733993172897</v>
      </c>
      <c r="AP5" s="8">
        <f t="shared" ref="AP5:AP16" si="5">(AC5-$C5)/$C5</f>
        <v>-0.79114890886037526</v>
      </c>
      <c r="AQ5" s="8">
        <f t="shared" ref="AQ5:AQ16" si="6">(AD5-$C5)/$C5</f>
        <v>-0.75671932156670529</v>
      </c>
      <c r="AR5" s="8">
        <f t="shared" ref="AR5:AR16" si="7">(AE5-$C5)/$C5</f>
        <v>-0.76053163629156528</v>
      </c>
      <c r="AS5" s="8">
        <f t="shared" ref="AS5:AS16" si="8">(AF5-C5)/C5</f>
        <v>-0.77599063664112533</v>
      </c>
      <c r="AT5" s="144" t="s">
        <v>17</v>
      </c>
    </row>
    <row r="6" spans="1:46" ht="25.5" customHeight="1" x14ac:dyDescent="0.2">
      <c r="A6" s="133"/>
      <c r="B6" s="99" t="s">
        <v>7</v>
      </c>
      <c r="C6" s="115">
        <v>5.4551600000000006E-2</v>
      </c>
      <c r="D6" s="115">
        <v>6.6600379999999987E-2</v>
      </c>
      <c r="E6" s="115">
        <v>3.8755009999999999E-2</v>
      </c>
      <c r="F6" s="115">
        <v>4.8107570000000002E-2</v>
      </c>
      <c r="G6" s="115">
        <v>3.3023200000000003E-2</v>
      </c>
      <c r="H6" s="119">
        <v>5.1467600000000002E-2</v>
      </c>
      <c r="I6" s="119">
        <v>3.8588999999999998E-2</v>
      </c>
      <c r="J6" s="115">
        <v>3.4509739999999997E-2</v>
      </c>
      <c r="K6" s="119">
        <v>4.9535000000000003E-2</v>
      </c>
      <c r="L6" s="119">
        <v>4.3203900000000003E-2</v>
      </c>
      <c r="M6" s="119">
        <v>4.7411700000000001E-2</v>
      </c>
      <c r="N6" s="119">
        <v>6.0340400000000002E-2</v>
      </c>
      <c r="O6" s="119">
        <v>5.3595299999999998E-2</v>
      </c>
      <c r="P6" s="119">
        <v>5.7001740000000002E-2</v>
      </c>
      <c r="Q6" s="115">
        <v>5.0563360000000002E-2</v>
      </c>
      <c r="R6" s="119">
        <v>7.7802700000000002E-2</v>
      </c>
      <c r="S6" s="119">
        <v>7.3274000000000006E-2</v>
      </c>
      <c r="T6" s="115">
        <v>5.5499620000000006E-2</v>
      </c>
      <c r="U6" s="115">
        <v>6.4139769999999999E-2</v>
      </c>
      <c r="V6" s="115">
        <v>6.0636260000000004E-2</v>
      </c>
      <c r="W6" s="115">
        <v>5.0220819999999999E-2</v>
      </c>
      <c r="X6" s="119">
        <v>5.48914E-2</v>
      </c>
      <c r="Y6" s="119">
        <v>5.1462399999999998E-2</v>
      </c>
      <c r="Z6" s="119">
        <v>4.5468830000000002E-2</v>
      </c>
      <c r="AA6" s="119">
        <v>3.97297E-2</v>
      </c>
      <c r="AB6" s="115">
        <v>3.8780309999999998E-2</v>
      </c>
      <c r="AC6" s="115">
        <v>3.7463529999999995E-2</v>
      </c>
      <c r="AD6" s="115">
        <v>3.4769740000000007E-2</v>
      </c>
      <c r="AE6" s="114">
        <v>3.21491E-2</v>
      </c>
      <c r="AF6" s="118">
        <v>2.7097589000000002E-2</v>
      </c>
      <c r="AG6" s="69"/>
      <c r="AH6" s="33">
        <f t="shared" si="0"/>
        <v>-0.15712760232790338</v>
      </c>
      <c r="AI6" s="33">
        <f t="shared" ref="AI6:AI16" si="9">(AE6-AD6)/AD6</f>
        <v>-7.537128549134986E-2</v>
      </c>
      <c r="AJ6" s="63">
        <f t="shared" si="1"/>
        <v>-7.1904329357110441E-2</v>
      </c>
      <c r="AK6" s="12">
        <f t="shared" ref="AK6:AK16" si="10">(AB6-AA6)/AA6</f>
        <v>-2.3896228765885506E-2</v>
      </c>
      <c r="AL6" s="8">
        <f t="shared" ref="AL6:AL16" si="11">(AB6-AA6)/AA6</f>
        <v>-2.3896228765885506E-2</v>
      </c>
      <c r="AM6" s="8">
        <f t="shared" si="2"/>
        <v>-0.1664986911474641</v>
      </c>
      <c r="AN6" s="8">
        <f t="shared" si="3"/>
        <v>-0.27170422132439753</v>
      </c>
      <c r="AO6" s="8">
        <f t="shared" si="4"/>
        <v>-0.28910774386085847</v>
      </c>
      <c r="AP6" s="8">
        <f t="shared" si="5"/>
        <v>-0.31324599095168626</v>
      </c>
      <c r="AQ6" s="8">
        <f t="shared" si="6"/>
        <v>-0.36262657740561222</v>
      </c>
      <c r="AR6" s="8">
        <f t="shared" si="7"/>
        <v>-0.41066623160457261</v>
      </c>
      <c r="AS6" s="8">
        <f t="shared" si="8"/>
        <v>-0.50326683360341407</v>
      </c>
      <c r="AT6" s="145"/>
    </row>
    <row r="7" spans="1:46" ht="26.65" customHeight="1" x14ac:dyDescent="0.2">
      <c r="A7" s="133"/>
      <c r="B7" s="99" t="s">
        <v>10</v>
      </c>
      <c r="C7" s="119">
        <v>1.66217638</v>
      </c>
      <c r="D7" s="119">
        <v>1.7374715999999999</v>
      </c>
      <c r="E7" s="119">
        <v>1.432701</v>
      </c>
      <c r="F7" s="119">
        <v>1.28047746</v>
      </c>
      <c r="G7" s="119">
        <v>1.2430995899999999</v>
      </c>
      <c r="H7" s="119">
        <v>1.2231479999999999</v>
      </c>
      <c r="I7" s="119">
        <v>1.0974652</v>
      </c>
      <c r="J7" s="119">
        <v>1.0747538999999999</v>
      </c>
      <c r="K7" s="119">
        <v>1.0938661999999999</v>
      </c>
      <c r="L7" s="119">
        <v>1.049876</v>
      </c>
      <c r="M7" s="119">
        <v>0.98814729999999995</v>
      </c>
      <c r="N7" s="119">
        <v>0.97796525000000001</v>
      </c>
      <c r="O7" s="125">
        <v>0.46320297011370526</v>
      </c>
      <c r="P7" s="119">
        <v>0.65386334000000002</v>
      </c>
      <c r="Q7" s="119">
        <v>0.55281979999999997</v>
      </c>
      <c r="R7" s="119">
        <v>0.37421430999999999</v>
      </c>
      <c r="S7" s="119">
        <v>0.40664928</v>
      </c>
      <c r="T7" s="119">
        <v>0.40493780000000001</v>
      </c>
      <c r="U7" s="119">
        <v>0.3699692</v>
      </c>
      <c r="V7" s="119">
        <v>0.13263048</v>
      </c>
      <c r="W7" s="119">
        <v>0.42895270000000002</v>
      </c>
      <c r="X7" s="119">
        <v>0.17833557</v>
      </c>
      <c r="Y7" s="119">
        <v>0.20104630000000001</v>
      </c>
      <c r="Z7" s="119">
        <v>0.18296628000000001</v>
      </c>
      <c r="AA7" s="119">
        <v>0.1784954</v>
      </c>
      <c r="AB7" s="119">
        <v>0.1841959</v>
      </c>
      <c r="AC7" s="119">
        <v>0.1808815</v>
      </c>
      <c r="AD7" s="119">
        <v>0.17943334</v>
      </c>
      <c r="AE7" s="120">
        <v>0.18465239999999999</v>
      </c>
      <c r="AF7" s="122">
        <v>0.19</v>
      </c>
      <c r="AG7" s="69"/>
      <c r="AH7" s="33">
        <f t="shared" si="0"/>
        <v>2.8960360114463759E-2</v>
      </c>
      <c r="AI7" s="33">
        <f t="shared" si="9"/>
        <v>2.9086344823096966E-2</v>
      </c>
      <c r="AJ7" s="63">
        <f t="shared" si="1"/>
        <v>-8.0061255573400485E-3</v>
      </c>
      <c r="AK7" s="12">
        <f t="shared" si="10"/>
        <v>3.1936397240489092E-2</v>
      </c>
      <c r="AL7" s="8">
        <f t="shared" si="11"/>
        <v>3.1936397240489092E-2</v>
      </c>
      <c r="AM7" s="8">
        <f t="shared" si="2"/>
        <v>-0.88992366742691886</v>
      </c>
      <c r="AN7" s="8">
        <f t="shared" si="3"/>
        <v>-0.89261344214264426</v>
      </c>
      <c r="AO7" s="8">
        <f t="shared" si="4"/>
        <v>-0.88918390237262313</v>
      </c>
      <c r="AP7" s="8">
        <f t="shared" si="5"/>
        <v>-0.89117791458449203</v>
      </c>
      <c r="AQ7" s="8">
        <f t="shared" si="6"/>
        <v>-0.89204915786373995</v>
      </c>
      <c r="AR7" s="8">
        <f t="shared" si="7"/>
        <v>-0.88890926244542112</v>
      </c>
      <c r="AS7" s="8">
        <f t="shared" si="8"/>
        <v>-0.88569203468045921</v>
      </c>
      <c r="AT7" s="145"/>
    </row>
    <row r="8" spans="1:46" ht="23.25" customHeight="1" x14ac:dyDescent="0.2">
      <c r="A8" s="133"/>
      <c r="B8" s="99" t="s">
        <v>11</v>
      </c>
      <c r="C8" s="115">
        <v>2.6434955755000011</v>
      </c>
      <c r="D8" s="115">
        <v>2.7736134850000003</v>
      </c>
      <c r="E8" s="115">
        <v>0.95846502749999996</v>
      </c>
      <c r="F8" s="115">
        <v>1.0023971885</v>
      </c>
      <c r="G8" s="115">
        <v>0.82205188099999993</v>
      </c>
      <c r="H8" s="115">
        <v>0.70801562400000007</v>
      </c>
      <c r="I8" s="115">
        <v>0.85518715850000004</v>
      </c>
      <c r="J8" s="115">
        <v>0.88685336100000001</v>
      </c>
      <c r="K8" s="115">
        <v>0.75893334799999979</v>
      </c>
      <c r="L8" s="115">
        <v>0.78828894599999999</v>
      </c>
      <c r="M8" s="115">
        <v>0.73288235000000013</v>
      </c>
      <c r="N8" s="115">
        <v>0.74819055150000013</v>
      </c>
      <c r="O8" s="115">
        <v>0.77669815500000017</v>
      </c>
      <c r="P8" s="115">
        <v>0.81634519100000014</v>
      </c>
      <c r="Q8" s="115">
        <v>0.80950648600000008</v>
      </c>
      <c r="R8" s="115">
        <v>0.85999819073684525</v>
      </c>
      <c r="S8" s="115">
        <v>0.94213332057112653</v>
      </c>
      <c r="T8" s="115">
        <v>0.9392522743628835</v>
      </c>
      <c r="U8" s="115">
        <v>0.97160614406370216</v>
      </c>
      <c r="V8" s="115">
        <v>0.95839260942744342</v>
      </c>
      <c r="W8" s="115">
        <v>1.0543375461750002</v>
      </c>
      <c r="X8" s="115">
        <v>1.0470990151320001</v>
      </c>
      <c r="Y8" s="115">
        <v>1.0397162302850003</v>
      </c>
      <c r="Z8" s="115">
        <v>1.0320806416904</v>
      </c>
      <c r="AA8" s="115">
        <v>0.93433394584769991</v>
      </c>
      <c r="AB8" s="115">
        <v>0.84291392097860007</v>
      </c>
      <c r="AC8" s="115">
        <v>0.85646826448299995</v>
      </c>
      <c r="AD8" s="115">
        <v>0.88436387227759994</v>
      </c>
      <c r="AE8" s="114">
        <v>0.8796887524907</v>
      </c>
      <c r="AF8" s="118">
        <v>0.80221520129539992</v>
      </c>
      <c r="AG8" s="69"/>
      <c r="AH8" s="33">
        <f t="shared" si="0"/>
        <v>-8.8069275611340869E-2</v>
      </c>
      <c r="AI8" s="33">
        <f t="shared" si="9"/>
        <v>-5.286421046191753E-3</v>
      </c>
      <c r="AJ8" s="63">
        <f t="shared" si="1"/>
        <v>3.2570509558155013E-2</v>
      </c>
      <c r="AK8" s="12">
        <f t="shared" si="10"/>
        <v>-9.7845128366985029E-2</v>
      </c>
      <c r="AL8" s="8">
        <f t="shared" si="11"/>
        <v>-9.7845128366985029E-2</v>
      </c>
      <c r="AM8" s="8">
        <f t="shared" si="2"/>
        <v>-0.60957731450139152</v>
      </c>
      <c r="AN8" s="8">
        <f t="shared" si="3"/>
        <v>-0.64655361843343495</v>
      </c>
      <c r="AO8" s="8">
        <f t="shared" si="4"/>
        <v>-0.6811366250086619</v>
      </c>
      <c r="AP8" s="8">
        <f t="shared" si="5"/>
        <v>-0.67600919312263108</v>
      </c>
      <c r="AQ8" s="8">
        <f t="shared" si="6"/>
        <v>-0.66545664745047739</v>
      </c>
      <c r="AR8" s="8">
        <f t="shared" si="7"/>
        <v>-0.6672251844702588</v>
      </c>
      <c r="AS8" s="8">
        <f t="shared" si="8"/>
        <v>-0.69653242141566074</v>
      </c>
      <c r="AT8" s="145"/>
    </row>
    <row r="9" spans="1:46" ht="24.75" customHeight="1" x14ac:dyDescent="0.2">
      <c r="A9" s="133"/>
      <c r="B9" s="99" t="s">
        <v>12</v>
      </c>
      <c r="C9" s="119">
        <v>2.1065923999999998</v>
      </c>
      <c r="D9" s="119">
        <v>2.4657577000000002</v>
      </c>
      <c r="E9" s="119">
        <v>1.2641169999999999</v>
      </c>
      <c r="F9" s="119">
        <v>1.1986308999999999</v>
      </c>
      <c r="G9" s="119">
        <v>1.15234931</v>
      </c>
      <c r="H9" s="119">
        <v>1.0490733000000001</v>
      </c>
      <c r="I9" s="119">
        <v>0.87394930000000004</v>
      </c>
      <c r="J9" s="119">
        <v>0.61376470000000005</v>
      </c>
      <c r="K9" s="119">
        <v>0.6129985</v>
      </c>
      <c r="L9" s="119">
        <v>0.47846329999999998</v>
      </c>
      <c r="M9" s="119">
        <v>0.29547443000000001</v>
      </c>
      <c r="N9" s="119">
        <v>0.24935599999999999</v>
      </c>
      <c r="O9" s="119">
        <v>0.28742063000000001</v>
      </c>
      <c r="P9" s="119">
        <v>0.2900798</v>
      </c>
      <c r="Q9" s="119">
        <v>0.28013685999999999</v>
      </c>
      <c r="R9" s="119">
        <v>0.17615164999999999</v>
      </c>
      <c r="S9" s="119">
        <v>0.22725929</v>
      </c>
      <c r="T9" s="119">
        <v>0.18202450000000001</v>
      </c>
      <c r="U9" s="119">
        <v>0.14635027</v>
      </c>
      <c r="V9" s="119">
        <v>0.1722997</v>
      </c>
      <c r="W9" s="119">
        <v>0.17810875000000001</v>
      </c>
      <c r="X9" s="119">
        <v>0.20838839000000001</v>
      </c>
      <c r="Y9" s="119">
        <v>0.1563003</v>
      </c>
      <c r="Z9" s="119">
        <v>0.13084108999999999</v>
      </c>
      <c r="AA9" s="119">
        <v>0.12059232</v>
      </c>
      <c r="AB9" s="119">
        <v>9.5339699999999999E-2</v>
      </c>
      <c r="AC9" s="119">
        <v>0.19075189000000001</v>
      </c>
      <c r="AD9" s="119">
        <v>0.11577816</v>
      </c>
      <c r="AE9" s="120">
        <v>0.1279035</v>
      </c>
      <c r="AF9" s="122">
        <v>0.11</v>
      </c>
      <c r="AG9" s="69"/>
      <c r="AH9" s="33">
        <f t="shared" si="0"/>
        <v>-0.1399766230009343</v>
      </c>
      <c r="AI9" s="33">
        <f t="shared" si="9"/>
        <v>0.10472907843759131</v>
      </c>
      <c r="AJ9" s="63">
        <f t="shared" si="1"/>
        <v>-0.39304318295352147</v>
      </c>
      <c r="AK9" s="12">
        <f t="shared" si="10"/>
        <v>-0.2094048775245389</v>
      </c>
      <c r="AL9" s="8">
        <f t="shared" si="11"/>
        <v>-0.2094048775245389</v>
      </c>
      <c r="AM9" s="8">
        <f t="shared" si="2"/>
        <v>-0.93788969807353328</v>
      </c>
      <c r="AN9" s="8">
        <f t="shared" si="3"/>
        <v>-0.94275479205184631</v>
      </c>
      <c r="AO9" s="8">
        <f t="shared" si="4"/>
        <v>-0.95474221781109636</v>
      </c>
      <c r="AP9" s="8">
        <f t="shared" si="5"/>
        <v>-0.9094500245989684</v>
      </c>
      <c r="AQ9" s="8">
        <f t="shared" si="6"/>
        <v>-0.94504007514695287</v>
      </c>
      <c r="AR9" s="8">
        <f t="shared" si="7"/>
        <v>-0.93928417286609411</v>
      </c>
      <c r="AS9" s="8">
        <f t="shared" si="8"/>
        <v>-0.9477829693110067</v>
      </c>
      <c r="AT9" s="145"/>
    </row>
    <row r="10" spans="1:46" ht="12.75" customHeight="1" x14ac:dyDescent="0.2">
      <c r="A10" s="134"/>
      <c r="B10" s="100" t="s">
        <v>8</v>
      </c>
      <c r="C10" s="37">
        <f t="shared" ref="C10:H10" si="12">C5+C6+C7+C8+C9</f>
        <v>7.1576597925000005</v>
      </c>
      <c r="D10" s="37">
        <f t="shared" si="12"/>
        <v>7.7735509465000003</v>
      </c>
      <c r="E10" s="37">
        <f t="shared" si="12"/>
        <v>4.1598621334999999</v>
      </c>
      <c r="F10" s="37">
        <f t="shared" si="12"/>
        <v>3.9646582120000002</v>
      </c>
      <c r="G10" s="37">
        <f t="shared" si="12"/>
        <v>3.6353915225</v>
      </c>
      <c r="H10" s="37">
        <f t="shared" si="12"/>
        <v>3.3317183335000005</v>
      </c>
      <c r="I10" s="37">
        <f t="shared" ref="I10:AD10" si="13">I5+I6+I7+I8+I9</f>
        <v>3.1736119414999999</v>
      </c>
      <c r="J10" s="37">
        <f t="shared" si="13"/>
        <v>2.877998995</v>
      </c>
      <c r="K10" s="126">
        <f t="shared" si="13"/>
        <v>2.8528168669999996</v>
      </c>
      <c r="L10" s="37">
        <f t="shared" si="13"/>
        <v>2.6162721269999998</v>
      </c>
      <c r="M10" s="37">
        <f t="shared" si="13"/>
        <v>2.2180702358919868</v>
      </c>
      <c r="N10" s="37">
        <f t="shared" si="13"/>
        <v>2.231902521352148</v>
      </c>
      <c r="O10" s="37">
        <f t="shared" si="13"/>
        <v>1.7909704844035728</v>
      </c>
      <c r="P10" s="37">
        <f t="shared" si="13"/>
        <v>2.0254840637709965</v>
      </c>
      <c r="Q10" s="37">
        <f t="shared" si="13"/>
        <v>1.9267059428634252</v>
      </c>
      <c r="R10" s="37">
        <f t="shared" si="13"/>
        <v>1.6025764145668191</v>
      </c>
      <c r="S10" s="37">
        <f t="shared" si="13"/>
        <v>1.7673399853567586</v>
      </c>
      <c r="T10" s="37">
        <f t="shared" si="13"/>
        <v>1.7266295012546078</v>
      </c>
      <c r="U10" s="37">
        <f t="shared" si="13"/>
        <v>1.6764359304712118</v>
      </c>
      <c r="V10" s="37">
        <f t="shared" si="13"/>
        <v>1.4649691425241689</v>
      </c>
      <c r="W10" s="37">
        <f t="shared" si="13"/>
        <v>1.8486858686375105</v>
      </c>
      <c r="X10" s="37">
        <f t="shared" si="13"/>
        <v>1.6046542912936181</v>
      </c>
      <c r="Y10" s="37">
        <f t="shared" si="13"/>
        <v>1.6085200089882397</v>
      </c>
      <c r="Z10" s="37">
        <f t="shared" si="13"/>
        <v>1.5076425361723409</v>
      </c>
      <c r="AA10" s="37">
        <f t="shared" si="13"/>
        <v>1.3855786196994018</v>
      </c>
      <c r="AB10" s="37">
        <f t="shared" si="13"/>
        <v>1.2968926729420611</v>
      </c>
      <c r="AC10" s="37">
        <f t="shared" si="13"/>
        <v>1.4098486736475349</v>
      </c>
      <c r="AD10" s="37">
        <f t="shared" si="13"/>
        <v>1.3824140696344205</v>
      </c>
      <c r="AE10" s="77">
        <f t="shared" ref="AE10" si="14">AE5+AE6+AE7+AE8+AE9</f>
        <v>1.3898289957151464</v>
      </c>
      <c r="AF10" s="111">
        <f>SUM(AF5+AF6+AF7+AF8+AF9)</f>
        <v>1.2840682784021722</v>
      </c>
      <c r="AG10" s="70"/>
      <c r="AH10" s="40">
        <f t="shared" si="0"/>
        <v>-7.6096208698361686E-2</v>
      </c>
      <c r="AI10" s="40">
        <f t="shared" si="9"/>
        <v>5.3637518914190392E-3</v>
      </c>
      <c r="AJ10" s="34">
        <f t="shared" si="1"/>
        <v>-1.9459254405039133E-2</v>
      </c>
      <c r="AK10" s="35">
        <f t="shared" si="10"/>
        <v>-6.4006434204780721E-2</v>
      </c>
      <c r="AL10" s="36">
        <f t="shared" si="11"/>
        <v>-6.4006434204780721E-2</v>
      </c>
      <c r="AM10" s="36">
        <f t="shared" si="2"/>
        <v>-0.78936655556721325</v>
      </c>
      <c r="AN10" s="36">
        <f t="shared" si="3"/>
        <v>-0.8064201624738786</v>
      </c>
      <c r="AO10" s="36">
        <f t="shared" si="4"/>
        <v>-0.81881051760786649</v>
      </c>
      <c r="AP10" s="36">
        <f t="shared" si="5"/>
        <v>-0.8030293818763482</v>
      </c>
      <c r="AQ10" s="36">
        <f t="shared" si="6"/>
        <v>-0.80686228324473408</v>
      </c>
      <c r="AR10" s="36">
        <f t="shared" si="7"/>
        <v>-0.80582634045118362</v>
      </c>
      <c r="AS10" s="36">
        <f t="shared" si="8"/>
        <v>-0.82060221977193504</v>
      </c>
      <c r="AT10" s="145"/>
    </row>
    <row r="11" spans="1:46" ht="12.75" customHeight="1" x14ac:dyDescent="0.2">
      <c r="A11" s="127" t="s">
        <v>20</v>
      </c>
      <c r="B11" s="99" t="s">
        <v>21</v>
      </c>
      <c r="C11" s="119">
        <v>0.49478831000000001</v>
      </c>
      <c r="D11" s="119">
        <v>0.53832409999999997</v>
      </c>
      <c r="E11" s="119">
        <v>0.34847285</v>
      </c>
      <c r="F11" s="119">
        <v>0.25943769999999999</v>
      </c>
      <c r="G11" s="119">
        <v>0.19232659999999999</v>
      </c>
      <c r="H11" s="119">
        <v>0.25842039999999999</v>
      </c>
      <c r="I11" s="119">
        <v>0.28419939999999999</v>
      </c>
      <c r="J11" s="119">
        <v>0.32227640000000002</v>
      </c>
      <c r="K11" s="119">
        <v>0.3433293</v>
      </c>
      <c r="L11" s="119">
        <v>0.31312830000000003</v>
      </c>
      <c r="M11" s="119">
        <v>0.28049800000000003</v>
      </c>
      <c r="N11" s="119">
        <v>8.4829999999999997E-4</v>
      </c>
      <c r="O11" s="119">
        <v>0.31793880000000002</v>
      </c>
      <c r="P11" s="119">
        <v>0.32469029999999999</v>
      </c>
      <c r="Q11" s="119">
        <v>0.36216795000000002</v>
      </c>
      <c r="R11" s="119">
        <v>0.38688270000000002</v>
      </c>
      <c r="S11" s="119">
        <v>0.41766160000000002</v>
      </c>
      <c r="T11" s="119">
        <v>0.50347971000000002</v>
      </c>
      <c r="U11" s="119">
        <v>0.50623949999999995</v>
      </c>
      <c r="V11" s="119">
        <v>0.41749520000000001</v>
      </c>
      <c r="W11" s="119">
        <v>0.42895265999999999</v>
      </c>
      <c r="X11" s="119">
        <v>0.42856815999999998</v>
      </c>
      <c r="Y11" s="119">
        <v>0.43334</v>
      </c>
      <c r="Z11" s="119">
        <v>0.40400585999999999</v>
      </c>
      <c r="AA11" s="119">
        <v>0.45807560000000003</v>
      </c>
      <c r="AB11" s="119">
        <v>0.48806870000000002</v>
      </c>
      <c r="AC11" s="119">
        <v>0.51801370000000002</v>
      </c>
      <c r="AD11" s="119">
        <v>0.54632919999999996</v>
      </c>
      <c r="AE11" s="120">
        <v>0.58815669999999998</v>
      </c>
      <c r="AF11" s="122">
        <v>0.62</v>
      </c>
      <c r="AG11" s="69"/>
      <c r="AH11" s="33">
        <f t="shared" si="0"/>
        <v>5.4140843758134556E-2</v>
      </c>
      <c r="AI11" s="33">
        <f t="shared" si="9"/>
        <v>7.6560981913469064E-2</v>
      </c>
      <c r="AJ11" s="63">
        <f t="shared" si="1"/>
        <v>5.4661681727722525E-2</v>
      </c>
      <c r="AK11" s="12">
        <f t="shared" si="10"/>
        <v>6.5476310023934892E-2</v>
      </c>
      <c r="AL11" s="8">
        <f t="shared" si="11"/>
        <v>6.5476310023934892E-2</v>
      </c>
      <c r="AM11" s="8">
        <f t="shared" si="2"/>
        <v>-0.18347735418405503</v>
      </c>
      <c r="AN11" s="8">
        <f t="shared" si="3"/>
        <v>-7.4198822522706695E-2</v>
      </c>
      <c r="AO11" s="8">
        <f t="shared" si="4"/>
        <v>-1.358077760567946E-2</v>
      </c>
      <c r="AP11" s="8">
        <f t="shared" si="5"/>
        <v>4.6940054020273868E-2</v>
      </c>
      <c r="AQ11" s="8">
        <f t="shared" si="6"/>
        <v>0.1041675580411347</v>
      </c>
      <c r="AR11" s="8">
        <f t="shared" si="7"/>
        <v>0.18870371048176132</v>
      </c>
      <c r="AS11" s="8">
        <f t="shared" si="8"/>
        <v>0.25306113234566918</v>
      </c>
      <c r="AT11" s="145"/>
    </row>
    <row r="12" spans="1:46" ht="12.75" customHeight="1" x14ac:dyDescent="0.2">
      <c r="A12" s="128"/>
      <c r="B12" s="99" t="s">
        <v>22</v>
      </c>
      <c r="C12" s="115">
        <v>6.4438870741950532E-4</v>
      </c>
      <c r="D12" s="115">
        <v>3.866332244517032E-4</v>
      </c>
      <c r="E12" s="115">
        <v>1.2739150723285113E-4</v>
      </c>
      <c r="F12" s="115">
        <v>1.2739150723285113E-4</v>
      </c>
      <c r="G12" s="116">
        <v>1.2739150723285113E-4</v>
      </c>
      <c r="H12" s="115">
        <v>1.2739150723285113E-4</v>
      </c>
      <c r="I12" s="115">
        <v>6.4605692953803074E-4</v>
      </c>
      <c r="J12" s="115">
        <v>6.4909006066262245E-4</v>
      </c>
      <c r="K12" s="116">
        <v>4.519365375641624E-4</v>
      </c>
      <c r="L12" s="115">
        <v>3.8520765282314514E-4</v>
      </c>
      <c r="M12" s="116">
        <v>3.7307512832477832E-4</v>
      </c>
      <c r="N12" s="115">
        <v>4.3373775081661224E-4</v>
      </c>
      <c r="O12" s="115">
        <v>4.944003733084461E-4</v>
      </c>
      <c r="P12" s="115">
        <v>5.4293047130191314E-4</v>
      </c>
      <c r="Q12" s="115">
        <v>7.0671955202986471E-4</v>
      </c>
      <c r="R12" s="115">
        <v>6.9762015865608949E-4</v>
      </c>
      <c r="S12" s="115">
        <v>7.9164722351843199E-4</v>
      </c>
      <c r="T12" s="115">
        <v>7.4008399440037324E-4</v>
      </c>
      <c r="U12" s="115">
        <v>7.8558096126924879E-4</v>
      </c>
      <c r="V12" s="115">
        <v>6.8245450303313108E-4</v>
      </c>
      <c r="W12" s="115">
        <v>8.2197853476434902E-4</v>
      </c>
      <c r="X12" s="115">
        <v>6.7942137190853938E-4</v>
      </c>
      <c r="Y12" s="115">
        <v>6.2179188054129722E-4</v>
      </c>
      <c r="Z12" s="115">
        <v>5.94493700419972E-4</v>
      </c>
      <c r="AA12" s="115">
        <v>6.0359309379374711E-4</v>
      </c>
      <c r="AB12" s="115">
        <v>5.6719552029864677E-4</v>
      </c>
      <c r="AC12" s="115">
        <v>5.4899673355109666E-4</v>
      </c>
      <c r="AD12" s="115">
        <v>7.036864209052729E-4</v>
      </c>
      <c r="AE12" s="114">
        <v>6.1269248716752211E-4</v>
      </c>
      <c r="AF12" s="118">
        <v>6.7032197853476427E-4</v>
      </c>
      <c r="AG12" s="69"/>
      <c r="AH12" s="33">
        <f t="shared" si="0"/>
        <v>9.4059405940594018E-2</v>
      </c>
      <c r="AI12" s="33">
        <f t="shared" si="9"/>
        <v>-0.12931034482758619</v>
      </c>
      <c r="AJ12" s="63">
        <f t="shared" si="1"/>
        <v>0.2817679558011047</v>
      </c>
      <c r="AK12" s="12">
        <f t="shared" si="10"/>
        <v>-6.030150753768846E-2</v>
      </c>
      <c r="AL12" s="8">
        <f t="shared" si="11"/>
        <v>-6.030150753768846E-2</v>
      </c>
      <c r="AM12" s="8">
        <f t="shared" si="2"/>
        <v>-7.7429983525535373E-2</v>
      </c>
      <c r="AN12" s="8">
        <f t="shared" si="3"/>
        <v>-6.3309013885620047E-2</v>
      </c>
      <c r="AO12" s="8">
        <f t="shared" si="4"/>
        <v>-0.11979289244528116</v>
      </c>
      <c r="AP12" s="8">
        <f t="shared" si="5"/>
        <v>-0.14803483172511164</v>
      </c>
      <c r="AQ12" s="8">
        <f t="shared" si="6"/>
        <v>9.2021652153447819E-2</v>
      </c>
      <c r="AR12" s="8">
        <f t="shared" si="7"/>
        <v>-4.9188044245704894E-2</v>
      </c>
      <c r="AS12" s="8">
        <f t="shared" si="8"/>
        <v>4.0244763473758473E-2</v>
      </c>
      <c r="AT12" s="145"/>
    </row>
    <row r="13" spans="1:46" ht="12.75" customHeight="1" x14ac:dyDescent="0.2">
      <c r="A13" s="129"/>
      <c r="B13" s="101" t="s">
        <v>8</v>
      </c>
      <c r="C13" s="37">
        <f t="shared" ref="C13:I13" si="15">C11+C12</f>
        <v>0.49543269870741952</v>
      </c>
      <c r="D13" s="37">
        <f t="shared" si="15"/>
        <v>0.53871073322445162</v>
      </c>
      <c r="E13" s="37">
        <f t="shared" si="15"/>
        <v>0.34860024150723284</v>
      </c>
      <c r="F13" s="37">
        <f t="shared" si="15"/>
        <v>0.25956509150723284</v>
      </c>
      <c r="G13" s="37">
        <f t="shared" si="15"/>
        <v>0.19245399150723283</v>
      </c>
      <c r="H13" s="37">
        <f t="shared" si="15"/>
        <v>0.25854779150723284</v>
      </c>
      <c r="I13" s="37">
        <f t="shared" si="15"/>
        <v>0.284845456929538</v>
      </c>
      <c r="J13" s="37">
        <f t="shared" ref="J13:AD13" si="16">J11+J12</f>
        <v>0.32292549006066262</v>
      </c>
      <c r="K13" s="37">
        <f t="shared" si="16"/>
        <v>0.34378123653756415</v>
      </c>
      <c r="L13" s="37">
        <f t="shared" si="16"/>
        <v>0.31351350765282315</v>
      </c>
      <c r="M13" s="37">
        <f t="shared" si="16"/>
        <v>0.28087107512832482</v>
      </c>
      <c r="N13" s="37">
        <f t="shared" si="16"/>
        <v>1.2820377508166122E-3</v>
      </c>
      <c r="O13" s="37">
        <f t="shared" si="16"/>
        <v>0.31843320037330847</v>
      </c>
      <c r="P13" s="37">
        <f t="shared" si="16"/>
        <v>0.32523323047130193</v>
      </c>
      <c r="Q13" s="37">
        <f t="shared" si="16"/>
        <v>0.3628746695520299</v>
      </c>
      <c r="R13" s="37">
        <f t="shared" si="16"/>
        <v>0.38758032015865612</v>
      </c>
      <c r="S13" s="37">
        <f t="shared" si="16"/>
        <v>0.41845324722351845</v>
      </c>
      <c r="T13" s="37">
        <f t="shared" si="16"/>
        <v>0.50421979399440042</v>
      </c>
      <c r="U13" s="37">
        <f t="shared" si="16"/>
        <v>0.50702508096126919</v>
      </c>
      <c r="V13" s="37">
        <f t="shared" si="16"/>
        <v>0.41817765450303312</v>
      </c>
      <c r="W13" s="37">
        <f t="shared" si="16"/>
        <v>0.42977463853476433</v>
      </c>
      <c r="X13" s="37">
        <f t="shared" si="16"/>
        <v>0.42924758137190849</v>
      </c>
      <c r="Y13" s="37">
        <f t="shared" si="16"/>
        <v>0.43396179188054129</v>
      </c>
      <c r="Z13" s="37">
        <f t="shared" si="16"/>
        <v>0.40460035370041997</v>
      </c>
      <c r="AA13" s="37">
        <f t="shared" si="16"/>
        <v>0.45867919309379379</v>
      </c>
      <c r="AB13" s="37">
        <f t="shared" si="16"/>
        <v>0.48863589552029868</v>
      </c>
      <c r="AC13" s="37">
        <f t="shared" si="16"/>
        <v>0.51856269673355115</v>
      </c>
      <c r="AD13" s="37">
        <f t="shared" si="16"/>
        <v>0.5470328864209052</v>
      </c>
      <c r="AE13" s="77">
        <f t="shared" ref="AE13" si="17">AE11+AE12</f>
        <v>0.58876939248716753</v>
      </c>
      <c r="AF13" s="111">
        <f>SUM(AF11+AF12)</f>
        <v>0.62067032197853478</v>
      </c>
      <c r="AG13" s="71"/>
      <c r="AH13" s="40">
        <f t="shared" si="0"/>
        <v>5.4182384306029528E-2</v>
      </c>
      <c r="AI13" s="40">
        <f t="shared" si="9"/>
        <v>7.6296155317705866E-2</v>
      </c>
      <c r="AJ13" s="34">
        <f t="shared" si="1"/>
        <v>5.490211669040021E-2</v>
      </c>
      <c r="AK13" s="35">
        <f t="shared" si="10"/>
        <v>6.5310794292731608E-2</v>
      </c>
      <c r="AL13" s="36">
        <f t="shared" si="11"/>
        <v>6.5310794292731608E-2</v>
      </c>
      <c r="AM13" s="36">
        <f t="shared" si="2"/>
        <v>-0.18333942277928064</v>
      </c>
      <c r="AN13" s="36">
        <f t="shared" si="3"/>
        <v>-7.4184658601491926E-2</v>
      </c>
      <c r="AO13" s="36">
        <f t="shared" si="4"/>
        <v>-1.3718923286358872E-2</v>
      </c>
      <c r="AP13" s="36">
        <f t="shared" si="5"/>
        <v>4.6686458294895837E-2</v>
      </c>
      <c r="AQ13" s="36">
        <f t="shared" si="6"/>
        <v>0.10415176036646392</v>
      </c>
      <c r="AR13" s="36">
        <f t="shared" si="7"/>
        <v>0.188394294569702</v>
      </c>
      <c r="AS13" s="36">
        <f t="shared" si="8"/>
        <v>0.25278433094517044</v>
      </c>
      <c r="AT13" s="145"/>
    </row>
    <row r="14" spans="1:46" s="5" customFormat="1" ht="22.15" customHeight="1" x14ac:dyDescent="0.2">
      <c r="A14" s="139" t="s">
        <v>23</v>
      </c>
      <c r="B14" s="140"/>
      <c r="C14" s="119">
        <v>0.68527740000000004</v>
      </c>
      <c r="D14" s="119">
        <v>0.59545479999999995</v>
      </c>
      <c r="E14" s="119">
        <v>0.33767380000000002</v>
      </c>
      <c r="F14" s="119">
        <v>0.21068580000000001</v>
      </c>
      <c r="G14" s="119">
        <v>0.1664418</v>
      </c>
      <c r="H14" s="119">
        <v>0.31935720000000001</v>
      </c>
      <c r="I14" s="119">
        <v>0.30347299999999999</v>
      </c>
      <c r="J14" s="119">
        <v>0.32290920000000001</v>
      </c>
      <c r="K14" s="119">
        <v>0.34408820000000001</v>
      </c>
      <c r="L14" s="119">
        <v>0.31627080000000002</v>
      </c>
      <c r="M14" s="119">
        <v>0.36260740000000002</v>
      </c>
      <c r="N14" s="119">
        <v>0.36904740000000003</v>
      </c>
      <c r="O14" s="119">
        <v>0.2731693</v>
      </c>
      <c r="P14" s="119">
        <v>0.26724560000000003</v>
      </c>
      <c r="Q14" s="119">
        <v>0.30334699999999998</v>
      </c>
      <c r="R14" s="119">
        <v>0.252965</v>
      </c>
      <c r="S14" s="119">
        <v>0.18370420000000001</v>
      </c>
      <c r="T14" s="119">
        <v>0.174431</v>
      </c>
      <c r="U14" s="119">
        <v>0.18493054</v>
      </c>
      <c r="V14" s="119">
        <v>0.139296</v>
      </c>
      <c r="W14" s="119">
        <v>0.12811539999999999</v>
      </c>
      <c r="X14" s="119">
        <v>0.15060086</v>
      </c>
      <c r="Y14" s="119">
        <v>0.18944620000000001</v>
      </c>
      <c r="Z14" s="119">
        <v>0.19318663999999999</v>
      </c>
      <c r="AA14" s="119">
        <v>0.19871949999999999</v>
      </c>
      <c r="AB14" s="119">
        <v>0.17510200000000001</v>
      </c>
      <c r="AC14" s="119">
        <v>8.6823899999999996E-2</v>
      </c>
      <c r="AD14" s="119">
        <v>7.2732099999999994E-2</v>
      </c>
      <c r="AE14" s="120">
        <v>9.33562E-2</v>
      </c>
      <c r="AF14" s="124">
        <v>0.1</v>
      </c>
      <c r="AG14" s="72"/>
      <c r="AH14" s="33">
        <f t="shared" si="0"/>
        <v>7.1166135725318783E-2</v>
      </c>
      <c r="AI14" s="33">
        <f t="shared" si="9"/>
        <v>0.28356255353550919</v>
      </c>
      <c r="AJ14" s="63">
        <f t="shared" si="1"/>
        <v>-0.16230323678157746</v>
      </c>
      <c r="AK14" s="12">
        <f t="shared" si="10"/>
        <v>-0.11884842705421454</v>
      </c>
      <c r="AL14" s="8">
        <f t="shared" si="11"/>
        <v>-0.11884842705421454</v>
      </c>
      <c r="AM14" s="8">
        <f t="shared" si="2"/>
        <v>-0.7180898713426126</v>
      </c>
      <c r="AN14" s="8">
        <f t="shared" si="3"/>
        <v>-0.71001597309352393</v>
      </c>
      <c r="AO14" s="8">
        <f t="shared" si="4"/>
        <v>-0.74448011856220564</v>
      </c>
      <c r="AP14" s="8">
        <f t="shared" si="5"/>
        <v>-0.87330108945662011</v>
      </c>
      <c r="AQ14" s="8">
        <f t="shared" si="6"/>
        <v>-0.89386473273451017</v>
      </c>
      <c r="AR14" s="8">
        <f t="shared" si="7"/>
        <v>-0.86376874532853409</v>
      </c>
      <c r="AS14" s="8">
        <f t="shared" si="8"/>
        <v>-0.8540736933685541</v>
      </c>
      <c r="AT14" s="145"/>
    </row>
    <row r="15" spans="1:46" ht="12.75" customHeight="1" x14ac:dyDescent="0.2">
      <c r="A15" s="137" t="s">
        <v>0</v>
      </c>
      <c r="B15" s="141"/>
      <c r="C15" s="119">
        <v>3.0783399999999999E-2</v>
      </c>
      <c r="D15" s="119">
        <v>3.0046699999999999E-2</v>
      </c>
      <c r="E15" s="119">
        <v>4.2423700000000002E-2</v>
      </c>
      <c r="F15" s="119">
        <v>6.0961769999999998E-2</v>
      </c>
      <c r="G15" s="119">
        <v>3.6025349999999998E-2</v>
      </c>
      <c r="H15" s="119">
        <v>2.72933E-2</v>
      </c>
      <c r="I15" s="119">
        <v>2.5606E-2</v>
      </c>
      <c r="J15" s="119">
        <v>2.7950800000000001E-2</v>
      </c>
      <c r="K15" s="119">
        <v>3.8281170000000003E-2</v>
      </c>
      <c r="L15" s="119">
        <v>2.7947199999999998E-2</v>
      </c>
      <c r="M15" s="119">
        <v>2.1757599999999998E-2</v>
      </c>
      <c r="N15" s="119">
        <v>2.7811220000000001E-2</v>
      </c>
      <c r="O15" s="119">
        <v>2.2335899999999999E-2</v>
      </c>
      <c r="P15" s="119">
        <v>2.3132199999999999E-2</v>
      </c>
      <c r="Q15" s="119">
        <v>2.35496E-2</v>
      </c>
      <c r="R15" s="119">
        <v>4.3230900000000003E-2</v>
      </c>
      <c r="S15" s="119">
        <v>3.8614500000000003E-2</v>
      </c>
      <c r="T15" s="119">
        <v>2.2550520000000001E-2</v>
      </c>
      <c r="U15" s="119">
        <v>2.2490900000000001E-2</v>
      </c>
      <c r="V15" s="119">
        <v>2.4843489999999999E-2</v>
      </c>
      <c r="W15" s="119">
        <v>2.66915E-2</v>
      </c>
      <c r="X15" s="119">
        <v>3.1707359999999997E-2</v>
      </c>
      <c r="Y15" s="119">
        <v>2.88886E-2</v>
      </c>
      <c r="Z15" s="119">
        <v>2.8857299999999999E-2</v>
      </c>
      <c r="AA15" s="119">
        <v>3.1213600000000001E-2</v>
      </c>
      <c r="AB15" s="119">
        <v>3.3422199999999999E-2</v>
      </c>
      <c r="AC15" s="119">
        <v>2.6715309999999999E-2</v>
      </c>
      <c r="AD15" s="119">
        <v>2.7042799999999999E-2</v>
      </c>
      <c r="AE15" s="120">
        <v>2.6428500000000001E-2</v>
      </c>
      <c r="AF15" s="122">
        <v>1.3906906E-5</v>
      </c>
      <c r="AG15" s="69"/>
      <c r="AH15" s="33">
        <f t="shared" si="0"/>
        <v>-0.99947379132376035</v>
      </c>
      <c r="AI15" s="33">
        <f t="shared" si="9"/>
        <v>-2.2715843034005288E-2</v>
      </c>
      <c r="AJ15" s="63">
        <f t="shared" si="1"/>
        <v>1.2258513938262357E-2</v>
      </c>
      <c r="AK15" s="12">
        <f t="shared" si="10"/>
        <v>7.0757618473998446E-2</v>
      </c>
      <c r="AL15" s="8">
        <f t="shared" si="11"/>
        <v>7.0757618473998446E-2</v>
      </c>
      <c r="AM15" s="8">
        <f t="shared" si="2"/>
        <v>-6.2569436774365411E-2</v>
      </c>
      <c r="AN15" s="8">
        <f t="shared" si="3"/>
        <v>1.3975064482805737E-2</v>
      </c>
      <c r="AO15" s="8">
        <f t="shared" si="4"/>
        <v>8.5721525237628077E-2</v>
      </c>
      <c r="AP15" s="8">
        <f t="shared" si="5"/>
        <v>-0.13215206897223827</v>
      </c>
      <c r="AQ15" s="8">
        <f t="shared" si="6"/>
        <v>-0.12151354301344232</v>
      </c>
      <c r="AR15" s="8">
        <f t="shared" si="7"/>
        <v>-0.14146910347784841</v>
      </c>
      <c r="AS15" s="8">
        <f t="shared" si="8"/>
        <v>-0.99954823359343026</v>
      </c>
      <c r="AT15" s="145"/>
    </row>
    <row r="16" spans="1:46" ht="16.5" thickBot="1" x14ac:dyDescent="0.25">
      <c r="A16" s="142" t="s">
        <v>9</v>
      </c>
      <c r="B16" s="143"/>
      <c r="C16" s="13">
        <f>C10+C13+C14+C15</f>
        <v>8.3691532912074198</v>
      </c>
      <c r="D16" s="13">
        <f>D10+D13+D14+D15</f>
        <v>8.9377631797244526</v>
      </c>
      <c r="E16" s="13">
        <f>E10+E13+E14+E15</f>
        <v>4.8885598750072328</v>
      </c>
      <c r="F16" s="13">
        <f>F10+F13+F14+F15</f>
        <v>4.4958708735072328</v>
      </c>
      <c r="G16" s="13">
        <f t="shared" ref="G16:AD16" si="18">G10+G13+G14+G15</f>
        <v>4.0303126640072326</v>
      </c>
      <c r="H16" s="13">
        <f t="shared" si="18"/>
        <v>3.9369166250072336</v>
      </c>
      <c r="I16" s="13">
        <f t="shared" si="18"/>
        <v>3.7875363984295376</v>
      </c>
      <c r="J16" s="13">
        <f t="shared" si="18"/>
        <v>3.5517844850606624</v>
      </c>
      <c r="K16" s="13">
        <f t="shared" si="18"/>
        <v>3.5789674735375634</v>
      </c>
      <c r="L16" s="13">
        <f t="shared" si="18"/>
        <v>3.2740036346528227</v>
      </c>
      <c r="M16" s="13">
        <f t="shared" si="18"/>
        <v>2.8833063110203114</v>
      </c>
      <c r="N16" s="13">
        <f t="shared" si="18"/>
        <v>2.6300431791029641</v>
      </c>
      <c r="O16" s="13">
        <f t="shared" si="18"/>
        <v>2.4049088847768814</v>
      </c>
      <c r="P16" s="13">
        <f t="shared" si="18"/>
        <v>2.6410950942422984</v>
      </c>
      <c r="Q16" s="13">
        <f t="shared" si="18"/>
        <v>2.6164772124154552</v>
      </c>
      <c r="R16" s="13">
        <f t="shared" si="18"/>
        <v>2.2863526347254752</v>
      </c>
      <c r="S16" s="13">
        <f t="shared" si="18"/>
        <v>2.4081119325802773</v>
      </c>
      <c r="T16" s="13">
        <f t="shared" si="18"/>
        <v>2.4278308152490085</v>
      </c>
      <c r="U16" s="13">
        <f t="shared" si="18"/>
        <v>2.3908824514324811</v>
      </c>
      <c r="V16" s="13">
        <f t="shared" si="18"/>
        <v>2.0472862870272017</v>
      </c>
      <c r="W16" s="13">
        <f t="shared" si="18"/>
        <v>2.4332674071722749</v>
      </c>
      <c r="X16" s="13">
        <f t="shared" si="18"/>
        <v>2.2162100926655266</v>
      </c>
      <c r="Y16" s="13">
        <f t="shared" si="18"/>
        <v>2.2608166008687811</v>
      </c>
      <c r="Z16" s="13">
        <f t="shared" si="18"/>
        <v>2.1342868298727606</v>
      </c>
      <c r="AA16" s="13">
        <f t="shared" si="18"/>
        <v>2.0741909127931959</v>
      </c>
      <c r="AB16" s="13">
        <f t="shared" si="18"/>
        <v>1.9940527684623599</v>
      </c>
      <c r="AC16" s="13">
        <f t="shared" si="18"/>
        <v>2.0419505803810862</v>
      </c>
      <c r="AD16" s="13">
        <f t="shared" si="18"/>
        <v>2.0292218560553255</v>
      </c>
      <c r="AE16" s="38">
        <f t="shared" ref="AE16" si="19">AE10+AE13+AE14+AE15</f>
        <v>2.098383088202314</v>
      </c>
      <c r="AF16" s="13">
        <f>SUM(AF10+AF13+AF14+AF15)</f>
        <v>2.0047525072867072</v>
      </c>
      <c r="AG16" s="73"/>
      <c r="AH16" s="41">
        <f t="shared" si="0"/>
        <v>-4.4620346705052889E-2</v>
      </c>
      <c r="AI16" s="41">
        <f t="shared" si="9"/>
        <v>3.4082637115605219E-2</v>
      </c>
      <c r="AJ16" s="27">
        <f t="shared" si="1"/>
        <v>-6.2336103763026588E-3</v>
      </c>
      <c r="AK16" s="28">
        <f t="shared" si="10"/>
        <v>-3.863585740182348E-2</v>
      </c>
      <c r="AL16" s="42">
        <f t="shared" si="11"/>
        <v>-3.863585740182348E-2</v>
      </c>
      <c r="AM16" s="29">
        <f t="shared" si="2"/>
        <v>-0.74498174957375574</v>
      </c>
      <c r="AN16" s="29">
        <f t="shared" si="3"/>
        <v>-0.75216239437598453</v>
      </c>
      <c r="AO16" s="29">
        <f t="shared" si="4"/>
        <v>-0.76173781276568331</v>
      </c>
      <c r="AP16" s="29">
        <f t="shared" si="5"/>
        <v>-0.75601467563912983</v>
      </c>
      <c r="AQ16" s="29">
        <f t="shared" si="6"/>
        <v>-0.75753558508873131</v>
      </c>
      <c r="AR16" s="29">
        <f t="shared" si="7"/>
        <v>-0.749271758421863</v>
      </c>
      <c r="AS16" s="29">
        <f t="shared" si="8"/>
        <v>-0.7604593394898278</v>
      </c>
      <c r="AT16" s="146"/>
    </row>
    <row r="17" spans="1:38" x14ac:dyDescent="0.2">
      <c r="A17" s="6" t="s">
        <v>25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  <c r="AJ17" s="4"/>
      <c r="AK17" s="4"/>
      <c r="AL17" s="4"/>
    </row>
    <row r="19" spans="1:38" ht="15.75" x14ac:dyDescent="0.25">
      <c r="A19" s="1" t="s">
        <v>24</v>
      </c>
    </row>
    <row r="20" spans="1:38" ht="13.5" customHeight="1" x14ac:dyDescent="0.2"/>
    <row r="21" spans="1:38" ht="14.1" customHeight="1" x14ac:dyDescent="0.2">
      <c r="A21" s="127" t="s">
        <v>1</v>
      </c>
      <c r="B21" s="127" t="s">
        <v>2</v>
      </c>
      <c r="C21" s="149" t="s">
        <v>5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74"/>
      <c r="AH21" s="74"/>
    </row>
    <row r="22" spans="1:38" ht="12.75" customHeight="1" x14ac:dyDescent="0.2">
      <c r="A22" s="129"/>
      <c r="B22" s="129"/>
      <c r="C22" s="20">
        <v>1990</v>
      </c>
      <c r="D22" s="20">
        <v>1991</v>
      </c>
      <c r="E22" s="20">
        <v>1992</v>
      </c>
      <c r="F22" s="20">
        <v>1993</v>
      </c>
      <c r="G22" s="20">
        <v>1994</v>
      </c>
      <c r="H22" s="20">
        <v>1995</v>
      </c>
      <c r="I22" s="20">
        <v>1996</v>
      </c>
      <c r="J22" s="20">
        <v>1997</v>
      </c>
      <c r="K22" s="20">
        <v>1998</v>
      </c>
      <c r="L22" s="20">
        <v>1999</v>
      </c>
      <c r="M22" s="20">
        <v>2000</v>
      </c>
      <c r="N22" s="20">
        <v>2001</v>
      </c>
      <c r="O22" s="20">
        <v>2002</v>
      </c>
      <c r="P22" s="20">
        <v>2003</v>
      </c>
      <c r="Q22" s="20">
        <v>2004</v>
      </c>
      <c r="R22" s="20">
        <v>2005</v>
      </c>
      <c r="S22" s="20">
        <v>2006</v>
      </c>
      <c r="T22" s="20">
        <v>2007</v>
      </c>
      <c r="U22" s="20">
        <v>2008</v>
      </c>
      <c r="V22" s="20">
        <v>2009</v>
      </c>
      <c r="W22" s="20">
        <v>2010</v>
      </c>
      <c r="X22" s="20">
        <v>2011</v>
      </c>
      <c r="Y22" s="20">
        <v>2012</v>
      </c>
      <c r="Z22" s="20">
        <v>2013</v>
      </c>
      <c r="AA22" s="20">
        <v>2014</v>
      </c>
      <c r="AB22" s="25">
        <v>2015</v>
      </c>
      <c r="AC22" s="20">
        <v>2016</v>
      </c>
      <c r="AD22" s="20">
        <v>2017</v>
      </c>
      <c r="AE22" s="20">
        <v>2018</v>
      </c>
      <c r="AF22" s="7">
        <v>2019</v>
      </c>
      <c r="AG22" s="75"/>
      <c r="AH22" s="75"/>
    </row>
    <row r="23" spans="1:38" ht="15" customHeight="1" x14ac:dyDescent="0.2">
      <c r="A23" s="132" t="s">
        <v>3</v>
      </c>
      <c r="B23" s="61" t="s">
        <v>6</v>
      </c>
      <c r="C23" s="64">
        <f t="shared" ref="C23:C34" si="20">C5/C$16</f>
        <v>8.2546443225719884E-2</v>
      </c>
      <c r="D23" s="64">
        <f t="shared" ref="D23:AB33" si="21">D5/D$16</f>
        <v>8.1687975706972005E-2</v>
      </c>
      <c r="E23" s="64">
        <f t="shared" si="21"/>
        <v>9.5288614215717424E-2</v>
      </c>
      <c r="F23" s="64">
        <f t="shared" si="21"/>
        <v>9.6765477866276206E-2</v>
      </c>
      <c r="G23" s="64">
        <f t="shared" si="21"/>
        <v>9.5493221887489099E-2</v>
      </c>
      <c r="H23" s="64">
        <f t="shared" si="21"/>
        <v>7.6205273841543131E-2</v>
      </c>
      <c r="I23" s="64">
        <f t="shared" si="21"/>
        <v>8.1430579288395394E-2</v>
      </c>
      <c r="J23" s="64">
        <f t="shared" si="21"/>
        <v>7.5488052590955756E-2</v>
      </c>
      <c r="K23" s="64">
        <f t="shared" si="21"/>
        <v>9.4296419706329557E-2</v>
      </c>
      <c r="L23" s="64">
        <f t="shared" si="21"/>
        <v>7.8326113717706064E-2</v>
      </c>
      <c r="M23" s="64">
        <f t="shared" si="21"/>
        <v>5.3464474205460473E-2</v>
      </c>
      <c r="N23" s="64">
        <f t="shared" si="21"/>
        <v>7.4542624018444886E-2</v>
      </c>
      <c r="O23" s="64">
        <f t="shared" si="21"/>
        <v>8.7343612317085928E-2</v>
      </c>
      <c r="P23" s="64">
        <f t="shared" si="21"/>
        <v>7.8828662104923147E-2</v>
      </c>
      <c r="Q23" s="64">
        <f t="shared" si="21"/>
        <v>8.9310709741553279E-2</v>
      </c>
      <c r="R23" s="64">
        <f t="shared" si="21"/>
        <v>5.0040209061499946E-2</v>
      </c>
      <c r="S23" s="64">
        <f t="shared" si="21"/>
        <v>4.9011050187841583E-2</v>
      </c>
      <c r="T23" s="64">
        <f t="shared" si="21"/>
        <v>5.968921144814656E-2</v>
      </c>
      <c r="U23" s="64">
        <f t="shared" si="21"/>
        <v>5.2018678849306686E-2</v>
      </c>
      <c r="V23" s="64">
        <f t="shared" si="21"/>
        <v>6.8876587505249068E-2</v>
      </c>
      <c r="W23" s="64">
        <f t="shared" si="21"/>
        <v>5.6330040857201169E-2</v>
      </c>
      <c r="X23" s="64">
        <f t="shared" si="21"/>
        <v>5.2314496962773148E-2</v>
      </c>
      <c r="Y23" s="64">
        <f t="shared" si="21"/>
        <v>7.07685792123771E-2</v>
      </c>
      <c r="Z23" s="64">
        <f t="shared" si="21"/>
        <v>5.4484567329159413E-2</v>
      </c>
      <c r="AA23" s="64">
        <f t="shared" si="21"/>
        <v>5.4202943980842307E-2</v>
      </c>
      <c r="AB23" s="66">
        <f t="shared" si="21"/>
        <v>6.8033727145582215E-2</v>
      </c>
      <c r="AC23" s="64">
        <f t="shared" ref="AC23:AD32" si="22">AC5/AC$16</f>
        <v>7.0659638166956806E-2</v>
      </c>
      <c r="AD23" s="64">
        <f t="shared" si="22"/>
        <v>8.282433823354117E-2</v>
      </c>
      <c r="AE23" s="64">
        <f t="shared" ref="AE23" si="23">AE5/AE$16</f>
        <v>7.8839390268902243E-2</v>
      </c>
      <c r="AF23" s="64">
        <f>AF5/AF16</f>
        <v>7.7194310791122558E-2</v>
      </c>
      <c r="AG23" s="76"/>
      <c r="AH23" s="76"/>
    </row>
    <row r="24" spans="1:38" ht="23.25" customHeight="1" x14ac:dyDescent="0.2">
      <c r="A24" s="133"/>
      <c r="B24" s="61" t="s">
        <v>7</v>
      </c>
      <c r="C24" s="64">
        <f t="shared" si="20"/>
        <v>6.5181743124852996E-3</v>
      </c>
      <c r="D24" s="64">
        <f t="shared" ref="D24:R24" si="24">D6/D$16</f>
        <v>7.4515713451755667E-3</v>
      </c>
      <c r="E24" s="64">
        <f t="shared" si="24"/>
        <v>7.9276946566891864E-3</v>
      </c>
      <c r="F24" s="64">
        <f t="shared" si="24"/>
        <v>1.0700389613830534E-2</v>
      </c>
      <c r="G24" s="64">
        <f t="shared" si="24"/>
        <v>8.1937067302281993E-3</v>
      </c>
      <c r="H24" s="64">
        <f t="shared" si="24"/>
        <v>1.3073073397866392E-2</v>
      </c>
      <c r="I24" s="64">
        <f t="shared" si="24"/>
        <v>1.0188416939306649E-2</v>
      </c>
      <c r="J24" s="64">
        <f t="shared" si="24"/>
        <v>9.7161694762599293E-3</v>
      </c>
      <c r="K24" s="64">
        <f t="shared" si="24"/>
        <v>1.3840584013756922E-2</v>
      </c>
      <c r="L24" s="64">
        <f t="shared" si="24"/>
        <v>1.3196045215930669E-2</v>
      </c>
      <c r="M24" s="64">
        <f t="shared" si="24"/>
        <v>1.6443518268866305E-2</v>
      </c>
      <c r="N24" s="64">
        <f t="shared" si="24"/>
        <v>2.2942741198865208E-2</v>
      </c>
      <c r="O24" s="64">
        <f t="shared" si="24"/>
        <v>2.2285792338852944E-2</v>
      </c>
      <c r="P24" s="64">
        <f t="shared" si="24"/>
        <v>2.1582615531059925E-2</v>
      </c>
      <c r="Q24" s="64">
        <f t="shared" si="24"/>
        <v>1.9324976254358962E-2</v>
      </c>
      <c r="R24" s="64">
        <f t="shared" si="24"/>
        <v>3.4029177659789064E-2</v>
      </c>
      <c r="S24" s="64">
        <f t="shared" si="21"/>
        <v>3.042798759004834E-2</v>
      </c>
      <c r="T24" s="64">
        <f t="shared" si="21"/>
        <v>2.2859755981105189E-2</v>
      </c>
      <c r="U24" s="64">
        <f t="shared" si="21"/>
        <v>2.6826818675912356E-2</v>
      </c>
      <c r="V24" s="64">
        <f t="shared" si="21"/>
        <v>2.9617870438651724E-2</v>
      </c>
      <c r="W24" s="64">
        <f t="shared" si="21"/>
        <v>2.0639252328769789E-2</v>
      </c>
      <c r="X24" s="64">
        <f t="shared" si="21"/>
        <v>2.4768139167699516E-2</v>
      </c>
      <c r="Y24" s="64">
        <f t="shared" si="21"/>
        <v>2.2762748637029713E-2</v>
      </c>
      <c r="Z24" s="64">
        <f t="shared" si="21"/>
        <v>2.1303992211164378E-2</v>
      </c>
      <c r="AA24" s="64">
        <f t="shared" si="21"/>
        <v>1.9154312052451456E-2</v>
      </c>
      <c r="AB24" s="66">
        <f t="shared" si="21"/>
        <v>1.9447985837357754E-2</v>
      </c>
      <c r="AC24" s="64">
        <f t="shared" si="22"/>
        <v>1.834693276122688E-2</v>
      </c>
      <c r="AD24" s="64">
        <f t="shared" si="22"/>
        <v>1.7134518779326625E-2</v>
      </c>
      <c r="AE24" s="64">
        <f t="shared" ref="AE24" si="25">AE6/AE$16</f>
        <v>1.5320891681195426E-2</v>
      </c>
      <c r="AF24" s="64">
        <f>AF6/AF16</f>
        <v>1.3516675450714213E-2</v>
      </c>
      <c r="AG24" s="76"/>
      <c r="AH24" s="76"/>
    </row>
    <row r="25" spans="1:38" ht="26.65" customHeight="1" x14ac:dyDescent="0.2">
      <c r="A25" s="133"/>
      <c r="B25" s="61" t="s">
        <v>10</v>
      </c>
      <c r="C25" s="64">
        <f t="shared" si="20"/>
        <v>0.19860747224528341</v>
      </c>
      <c r="D25" s="64">
        <f t="shared" si="21"/>
        <v>0.19439669244554378</v>
      </c>
      <c r="E25" s="64">
        <f t="shared" si="21"/>
        <v>0.29307220053183458</v>
      </c>
      <c r="F25" s="64">
        <f t="shared" si="21"/>
        <v>0.28481188540032476</v>
      </c>
      <c r="G25" s="64">
        <f t="shared" si="21"/>
        <v>0.3084375068717421</v>
      </c>
      <c r="H25" s="64">
        <f t="shared" si="21"/>
        <v>0.31068679286489909</v>
      </c>
      <c r="I25" s="64">
        <f t="shared" si="21"/>
        <v>0.28975700417164374</v>
      </c>
      <c r="J25" s="64">
        <f t="shared" si="21"/>
        <v>0.30259547124004171</v>
      </c>
      <c r="K25" s="64">
        <f t="shared" si="21"/>
        <v>0.30563736834377775</v>
      </c>
      <c r="L25" s="64">
        <f t="shared" si="21"/>
        <v>0.32067038316264102</v>
      </c>
      <c r="M25" s="64">
        <f t="shared" si="21"/>
        <v>0.3427132581173194</v>
      </c>
      <c r="N25" s="64">
        <f t="shared" si="21"/>
        <v>0.37184380004497009</v>
      </c>
      <c r="O25" s="64">
        <f t="shared" si="21"/>
        <v>0.19260728464424945</v>
      </c>
      <c r="P25" s="64">
        <f t="shared" si="21"/>
        <v>0.24757281228739184</v>
      </c>
      <c r="Q25" s="64">
        <f t="shared" si="21"/>
        <v>0.21128401095060673</v>
      </c>
      <c r="R25" s="64">
        <f t="shared" si="21"/>
        <v>0.16367305039317886</v>
      </c>
      <c r="S25" s="64">
        <f t="shared" si="21"/>
        <v>0.16886643618939995</v>
      </c>
      <c r="T25" s="64">
        <f t="shared" si="21"/>
        <v>0.16678995812089481</v>
      </c>
      <c r="U25" s="64">
        <f t="shared" si="21"/>
        <v>0.15474169371159818</v>
      </c>
      <c r="V25" s="64">
        <f t="shared" si="21"/>
        <v>6.4783553155425291E-2</v>
      </c>
      <c r="W25" s="64">
        <f t="shared" si="21"/>
        <v>0.17628670763255339</v>
      </c>
      <c r="X25" s="64">
        <f t="shared" si="21"/>
        <v>8.0468711242763322E-2</v>
      </c>
      <c r="Y25" s="64">
        <f t="shared" si="21"/>
        <v>8.8926408237953683E-2</v>
      </c>
      <c r="Z25" s="64">
        <f t="shared" si="21"/>
        <v>8.5727127881357862E-2</v>
      </c>
      <c r="AA25" s="64">
        <f t="shared" si="21"/>
        <v>8.6055434386042268E-2</v>
      </c>
      <c r="AB25" s="66">
        <f t="shared" si="21"/>
        <v>9.2372630711290482E-2</v>
      </c>
      <c r="AC25" s="64">
        <f t="shared" si="22"/>
        <v>8.8582702117228684E-2</v>
      </c>
      <c r="AD25" s="64">
        <f t="shared" si="22"/>
        <v>8.8424703028187696E-2</v>
      </c>
      <c r="AE25" s="64">
        <f t="shared" ref="AE25" si="26">AE7/AE$16</f>
        <v>8.7997468640576879E-2</v>
      </c>
      <c r="AF25" s="64">
        <f>AF7/AF16</f>
        <v>9.4774791057451652E-2</v>
      </c>
      <c r="AG25" s="76"/>
      <c r="AH25" s="76"/>
    </row>
    <row r="26" spans="1:38" ht="27" customHeight="1" x14ac:dyDescent="0.2">
      <c r="A26" s="133"/>
      <c r="B26" s="61" t="s">
        <v>11</v>
      </c>
      <c r="C26" s="64">
        <f t="shared" si="20"/>
        <v>0.31586177042273095</v>
      </c>
      <c r="D26" s="64">
        <f t="shared" si="21"/>
        <v>0.31032523789531752</v>
      </c>
      <c r="E26" s="64">
        <f t="shared" si="21"/>
        <v>0.19606285941185939</v>
      </c>
      <c r="F26" s="64">
        <f t="shared" si="21"/>
        <v>0.22295951478651546</v>
      </c>
      <c r="G26" s="64">
        <f t="shared" si="21"/>
        <v>0.20396727240081061</v>
      </c>
      <c r="H26" s="64">
        <f t="shared" si="21"/>
        <v>0.17984013669547783</v>
      </c>
      <c r="I26" s="64">
        <f t="shared" si="21"/>
        <v>0.2257898191696836</v>
      </c>
      <c r="J26" s="64">
        <f t="shared" si="21"/>
        <v>0.24969233486159931</v>
      </c>
      <c r="K26" s="64">
        <f t="shared" si="21"/>
        <v>0.21205371482458496</v>
      </c>
      <c r="L26" s="64">
        <f t="shared" si="21"/>
        <v>0.24077216581452898</v>
      </c>
      <c r="M26" s="64">
        <f t="shared" si="21"/>
        <v>0.25418123187218916</v>
      </c>
      <c r="N26" s="64">
        <f t="shared" si="21"/>
        <v>0.28447842888845176</v>
      </c>
      <c r="O26" s="64">
        <f t="shared" si="21"/>
        <v>0.32296365151982021</v>
      </c>
      <c r="P26" s="64">
        <f t="shared" si="21"/>
        <v>0.3090934486909116</v>
      </c>
      <c r="Q26" s="64">
        <f t="shared" si="21"/>
        <v>0.30938793663434483</v>
      </c>
      <c r="R26" s="64">
        <f t="shared" si="21"/>
        <v>0.37614415977442001</v>
      </c>
      <c r="S26" s="64">
        <f t="shared" si="21"/>
        <v>0.39123319303585541</v>
      </c>
      <c r="T26" s="64">
        <f t="shared" si="21"/>
        <v>0.38686891543822416</v>
      </c>
      <c r="U26" s="64">
        <f t="shared" si="21"/>
        <v>0.40637972121196125</v>
      </c>
      <c r="V26" s="64">
        <f t="shared" si="21"/>
        <v>0.4681282805928888</v>
      </c>
      <c r="W26" s="64">
        <f t="shared" si="21"/>
        <v>0.43330114194076874</v>
      </c>
      <c r="X26" s="64">
        <f t="shared" si="21"/>
        <v>0.47247281230120708</v>
      </c>
      <c r="Y26" s="64">
        <f t="shared" si="21"/>
        <v>0.45988525999210222</v>
      </c>
      <c r="Z26" s="64">
        <f t="shared" si="21"/>
        <v>0.48357166770875376</v>
      </c>
      <c r="AA26" s="64">
        <f t="shared" si="21"/>
        <v>0.45045706259964524</v>
      </c>
      <c r="AB26" s="66">
        <f t="shared" si="21"/>
        <v>0.42271394935480167</v>
      </c>
      <c r="AC26" s="64">
        <f t="shared" si="22"/>
        <v>0.41943633343132064</v>
      </c>
      <c r="AD26" s="64">
        <f t="shared" si="22"/>
        <v>0.43581428498742147</v>
      </c>
      <c r="AE26" s="64">
        <f t="shared" ref="AE26" si="27">AE8/AE$16</f>
        <v>0.41922218942601652</v>
      </c>
      <c r="AF26" s="64">
        <f>AF8/AF16</f>
        <v>0.4001567267678055</v>
      </c>
      <c r="AG26" s="76"/>
      <c r="AH26" s="76"/>
    </row>
    <row r="27" spans="1:38" ht="24.75" customHeight="1" x14ac:dyDescent="0.2">
      <c r="A27" s="133"/>
      <c r="B27" s="61" t="s">
        <v>12</v>
      </c>
      <c r="C27" s="64">
        <f t="shared" si="20"/>
        <v>0.25170914269346373</v>
      </c>
      <c r="D27" s="64">
        <f t="shared" si="21"/>
        <v>0.27588084965079801</v>
      </c>
      <c r="E27" s="64">
        <f t="shared" si="21"/>
        <v>0.258586788813368</v>
      </c>
      <c r="F27" s="64">
        <f t="shared" si="21"/>
        <v>0.26660705650225824</v>
      </c>
      <c r="G27" s="64">
        <f t="shared" si="21"/>
        <v>0.28592057392744552</v>
      </c>
      <c r="H27" s="64">
        <f t="shared" si="21"/>
        <v>0.2664707942597267</v>
      </c>
      <c r="I27" s="64">
        <f t="shared" si="21"/>
        <v>0.23074347229042444</v>
      </c>
      <c r="J27" s="64">
        <f t="shared" si="21"/>
        <v>0.17280460078070231</v>
      </c>
      <c r="K27" s="64">
        <f t="shared" si="21"/>
        <v>0.17127803047455278</v>
      </c>
      <c r="L27" s="64">
        <f t="shared" si="21"/>
        <v>0.14614012487213884</v>
      </c>
      <c r="M27" s="64">
        <f t="shared" si="21"/>
        <v>0.10247764133511049</v>
      </c>
      <c r="N27" s="64">
        <f t="shared" si="21"/>
        <v>9.4810610708318685E-2</v>
      </c>
      <c r="O27" s="64">
        <f t="shared" si="21"/>
        <v>0.11951414534636969</v>
      </c>
      <c r="P27" s="64">
        <f t="shared" si="21"/>
        <v>0.10983315240423812</v>
      </c>
      <c r="Q27" s="64">
        <f t="shared" si="21"/>
        <v>0.10706642453093862</v>
      </c>
      <c r="R27" s="64">
        <f t="shared" si="21"/>
        <v>7.7044829972674228E-2</v>
      </c>
      <c r="S27" s="64">
        <f t="shared" si="21"/>
        <v>9.4372394790010056E-2</v>
      </c>
      <c r="T27" s="64">
        <f t="shared" si="21"/>
        <v>7.4974128698226783E-2</v>
      </c>
      <c r="U27" s="64">
        <f t="shared" si="21"/>
        <v>6.1211821565010538E-2</v>
      </c>
      <c r="V27" s="64">
        <f t="shared" si="21"/>
        <v>8.4160042047754263E-2</v>
      </c>
      <c r="W27" s="64">
        <f t="shared" si="21"/>
        <v>7.3197359844219517E-2</v>
      </c>
      <c r="X27" s="64">
        <f t="shared" si="21"/>
        <v>9.4029167491680707E-2</v>
      </c>
      <c r="Y27" s="64">
        <f t="shared" si="21"/>
        <v>6.9134444580748966E-2</v>
      </c>
      <c r="Z27" s="64">
        <f t="shared" si="21"/>
        <v>6.1304360861281389E-2</v>
      </c>
      <c r="AA27" s="64">
        <f t="shared" si="21"/>
        <v>5.8139450547300457E-2</v>
      </c>
      <c r="AB27" s="66">
        <f t="shared" si="21"/>
        <v>4.7812024590260814E-2</v>
      </c>
      <c r="AC27" s="64">
        <f t="shared" si="22"/>
        <v>9.3416506664133009E-2</v>
      </c>
      <c r="AD27" s="64">
        <f t="shared" si="22"/>
        <v>5.7055446970724615E-2</v>
      </c>
      <c r="AE27" s="64">
        <f t="shared" ref="AE27" si="28">AE9/AE$16</f>
        <v>6.0953360098596206E-2</v>
      </c>
      <c r="AF27" s="64">
        <f>AF9/AF16</f>
        <v>5.4869615875366748E-2</v>
      </c>
      <c r="AG27" s="76"/>
      <c r="AH27" s="76"/>
    </row>
    <row r="28" spans="1:38" x14ac:dyDescent="0.2">
      <c r="A28" s="134"/>
      <c r="B28" s="78" t="s">
        <v>8</v>
      </c>
      <c r="C28" s="79">
        <f t="shared" si="20"/>
        <v>0.85524300289968325</v>
      </c>
      <c r="D28" s="79">
        <f t="shared" si="21"/>
        <v>0.86974232704380694</v>
      </c>
      <c r="E28" s="79">
        <f t="shared" si="21"/>
        <v>0.85093815762946856</v>
      </c>
      <c r="F28" s="79">
        <f t="shared" si="21"/>
        <v>0.88184432416920522</v>
      </c>
      <c r="G28" s="79">
        <f t="shared" si="21"/>
        <v>0.90201228181771553</v>
      </c>
      <c r="H28" s="79">
        <f t="shared" si="21"/>
        <v>0.84627607105951319</v>
      </c>
      <c r="I28" s="79">
        <f t="shared" si="21"/>
        <v>0.83790929185945384</v>
      </c>
      <c r="J28" s="79">
        <f t="shared" si="21"/>
        <v>0.81029662894955901</v>
      </c>
      <c r="K28" s="79">
        <f t="shared" si="21"/>
        <v>0.79710611736300196</v>
      </c>
      <c r="L28" s="79">
        <f t="shared" si="21"/>
        <v>0.79910483278294553</v>
      </c>
      <c r="M28" s="79">
        <f t="shared" si="21"/>
        <v>0.76928012379894573</v>
      </c>
      <c r="N28" s="79">
        <f t="shared" si="21"/>
        <v>0.8486182048590506</v>
      </c>
      <c r="O28" s="79">
        <f t="shared" si="21"/>
        <v>0.74471448616637814</v>
      </c>
      <c r="P28" s="79">
        <f t="shared" si="21"/>
        <v>0.7669106910185246</v>
      </c>
      <c r="Q28" s="79">
        <f t="shared" si="21"/>
        <v>0.73637405811180245</v>
      </c>
      <c r="R28" s="79">
        <f t="shared" si="21"/>
        <v>0.70093142686156207</v>
      </c>
      <c r="S28" s="79">
        <f t="shared" si="21"/>
        <v>0.73391106179315535</v>
      </c>
      <c r="T28" s="79">
        <f t="shared" si="21"/>
        <v>0.71118196968659753</v>
      </c>
      <c r="U28" s="79">
        <f t="shared" si="21"/>
        <v>0.70117873401378916</v>
      </c>
      <c r="V28" s="79">
        <f t="shared" si="21"/>
        <v>0.71556633373996914</v>
      </c>
      <c r="W28" s="79">
        <f t="shared" si="21"/>
        <v>0.75975450260351263</v>
      </c>
      <c r="X28" s="79">
        <f t="shared" si="21"/>
        <v>0.72405332716612381</v>
      </c>
      <c r="Y28" s="79">
        <f t="shared" si="21"/>
        <v>0.71147744066021168</v>
      </c>
      <c r="Z28" s="79">
        <f t="shared" si="21"/>
        <v>0.70639171599171691</v>
      </c>
      <c r="AA28" s="79">
        <f t="shared" si="21"/>
        <v>0.6680092035662818</v>
      </c>
      <c r="AB28" s="80">
        <f t="shared" si="21"/>
        <v>0.65038031763929294</v>
      </c>
      <c r="AC28" s="79">
        <f t="shared" si="22"/>
        <v>0.69044211314086601</v>
      </c>
      <c r="AD28" s="79">
        <f t="shared" si="22"/>
        <v>0.68125329199920159</v>
      </c>
      <c r="AE28" s="79">
        <f t="shared" ref="AE28" si="29">AE10/AE$16</f>
        <v>0.66233330011528724</v>
      </c>
      <c r="AF28" s="79">
        <f>AF10/AF16</f>
        <v>0.64051211994246071</v>
      </c>
      <c r="AG28" s="76"/>
      <c r="AH28" s="76"/>
    </row>
    <row r="29" spans="1:38" x14ac:dyDescent="0.2">
      <c r="A29" s="127" t="s">
        <v>20</v>
      </c>
      <c r="B29" s="61" t="s">
        <v>21</v>
      </c>
      <c r="C29" s="64">
        <f t="shared" si="20"/>
        <v>5.9120474053190243E-2</v>
      </c>
      <c r="D29" s="64">
        <f t="shared" si="21"/>
        <v>6.0230293550538702E-2</v>
      </c>
      <c r="E29" s="64">
        <f t="shared" si="21"/>
        <v>7.128333474681732E-2</v>
      </c>
      <c r="F29" s="64">
        <f t="shared" si="21"/>
        <v>5.7705772096077218E-2</v>
      </c>
      <c r="G29" s="64">
        <f t="shared" si="21"/>
        <v>4.7720019768584102E-2</v>
      </c>
      <c r="H29" s="64">
        <f t="shared" si="21"/>
        <v>6.5640302961591207E-2</v>
      </c>
      <c r="I29" s="64">
        <f t="shared" si="21"/>
        <v>7.5035424113109594E-2</v>
      </c>
      <c r="J29" s="64">
        <f t="shared" si="21"/>
        <v>9.0736473836051379E-2</v>
      </c>
      <c r="K29" s="64">
        <f t="shared" si="21"/>
        <v>9.5929706692931355E-2</v>
      </c>
      <c r="L29" s="64">
        <f t="shared" si="21"/>
        <v>9.56407918078577E-2</v>
      </c>
      <c r="M29" s="64">
        <f t="shared" si="21"/>
        <v>9.7283455083459591E-2</v>
      </c>
      <c r="N29" s="64">
        <f t="shared" si="21"/>
        <v>3.2254223304779806E-4</v>
      </c>
      <c r="O29" s="64">
        <f t="shared" si="21"/>
        <v>0.13220409389002577</v>
      </c>
      <c r="P29" s="64">
        <f t="shared" si="21"/>
        <v>0.12293775438371715</v>
      </c>
      <c r="Q29" s="64">
        <f t="shared" si="21"/>
        <v>0.1384181556336419</v>
      </c>
      <c r="R29" s="64">
        <f t="shared" si="21"/>
        <v>0.16921392357590256</v>
      </c>
      <c r="S29" s="64">
        <f t="shared" si="21"/>
        <v>0.17343944621065771</v>
      </c>
      <c r="T29" s="64">
        <f t="shared" si="21"/>
        <v>0.20737841650154731</v>
      </c>
      <c r="U29" s="64">
        <f t="shared" si="21"/>
        <v>0.21173751126772877</v>
      </c>
      <c r="V29" s="64">
        <f t="shared" si="21"/>
        <v>0.20392614489018598</v>
      </c>
      <c r="W29" s="64">
        <f t="shared" si="21"/>
        <v>0.17628669119375182</v>
      </c>
      <c r="X29" s="64">
        <f t="shared" si="21"/>
        <v>0.19337885041600164</v>
      </c>
      <c r="Y29" s="64">
        <f t="shared" si="21"/>
        <v>0.19167410564548984</v>
      </c>
      <c r="Z29" s="64">
        <f t="shared" si="21"/>
        <v>0.18929314202069342</v>
      </c>
      <c r="AA29" s="64">
        <f t="shared" si="21"/>
        <v>0.22084543769557619</v>
      </c>
      <c r="AB29" s="66">
        <f t="shared" si="21"/>
        <v>0.24476217867411612</v>
      </c>
      <c r="AC29" s="64">
        <f t="shared" si="22"/>
        <v>0.25368571843855492</v>
      </c>
      <c r="AD29" s="64">
        <f t="shared" si="22"/>
        <v>0.26923088688884328</v>
      </c>
      <c r="AE29" s="64">
        <f t="shared" ref="AE29" si="30">AE11/AE$16</f>
        <v>0.28029043090691041</v>
      </c>
      <c r="AF29" s="64">
        <f>AF11/AF16</f>
        <v>0.30926510766115806</v>
      </c>
      <c r="AG29" s="76"/>
      <c r="AH29" s="76"/>
    </row>
    <row r="30" spans="1:38" x14ac:dyDescent="0.2">
      <c r="A30" s="128"/>
      <c r="B30" s="61" t="s">
        <v>22</v>
      </c>
      <c r="C30" s="64">
        <f t="shared" si="20"/>
        <v>7.6995687018482039E-5</v>
      </c>
      <c r="D30" s="64">
        <f t="shared" si="21"/>
        <v>4.3258387661108623E-5</v>
      </c>
      <c r="E30" s="64">
        <f t="shared" si="21"/>
        <v>2.6059107485650391E-5</v>
      </c>
      <c r="F30" s="64">
        <f t="shared" si="21"/>
        <v>2.8335223767997789E-5</v>
      </c>
      <c r="G30" s="64">
        <f t="shared" si="21"/>
        <v>3.1608343533870926E-5</v>
      </c>
      <c r="H30" s="64">
        <f t="shared" si="21"/>
        <v>3.2358192811009059E-5</v>
      </c>
      <c r="I30" s="64">
        <f t="shared" si="21"/>
        <v>1.7057444776132357E-4</v>
      </c>
      <c r="J30" s="64">
        <f t="shared" si="21"/>
        <v>1.8275040712430399E-4</v>
      </c>
      <c r="K30" s="64">
        <f t="shared" si="21"/>
        <v>1.2627567612886244E-4</v>
      </c>
      <c r="L30" s="64">
        <f t="shared" si="21"/>
        <v>1.1765645240769343E-4</v>
      </c>
      <c r="M30" s="64">
        <f t="shared" si="21"/>
        <v>1.2939143055971697E-4</v>
      </c>
      <c r="N30" s="64">
        <f t="shared" si="21"/>
        <v>1.6491658930274609E-4</v>
      </c>
      <c r="O30" s="64">
        <f t="shared" si="21"/>
        <v>2.0557966933300875E-4</v>
      </c>
      <c r="P30" s="64">
        <f t="shared" si="21"/>
        <v>2.055702092989855E-4</v>
      </c>
      <c r="Q30" s="64">
        <f t="shared" si="21"/>
        <v>2.7010346150786534E-4</v>
      </c>
      <c r="R30" s="64">
        <f t="shared" si="21"/>
        <v>3.0512360519568472E-4</v>
      </c>
      <c r="S30" s="64">
        <f t="shared" si="21"/>
        <v>3.2874187150851695E-4</v>
      </c>
      <c r="T30" s="64">
        <f t="shared" si="21"/>
        <v>3.0483342980572027E-4</v>
      </c>
      <c r="U30" s="64">
        <f t="shared" si="21"/>
        <v>3.285736447639127E-4</v>
      </c>
      <c r="V30" s="64">
        <f t="shared" si="21"/>
        <v>3.333459064116046E-4</v>
      </c>
      <c r="W30" s="64">
        <f t="shared" si="21"/>
        <v>3.378085500761212E-4</v>
      </c>
      <c r="X30" s="64">
        <f t="shared" si="21"/>
        <v>3.0656902707783062E-4</v>
      </c>
      <c r="Y30" s="64">
        <f t="shared" si="21"/>
        <v>2.7502977477357362E-4</v>
      </c>
      <c r="Z30" s="64">
        <f t="shared" si="21"/>
        <v>2.7854442622194964E-4</v>
      </c>
      <c r="AA30" s="64">
        <f t="shared" si="21"/>
        <v>2.9100170580774665E-4</v>
      </c>
      <c r="AB30" s="66">
        <f t="shared" si="21"/>
        <v>2.8444358608223727E-4</v>
      </c>
      <c r="AC30" s="64">
        <f t="shared" si="22"/>
        <v>2.6885897182126622E-4</v>
      </c>
      <c r="AD30" s="64">
        <f t="shared" si="22"/>
        <v>3.4677648420029995E-4</v>
      </c>
      <c r="AE30" s="64">
        <f t="shared" ref="AE30" si="31">AE12/AE$16</f>
        <v>2.9198314197833919E-4</v>
      </c>
      <c r="AF30" s="64">
        <f>AF12/AF16</f>
        <v>3.3436644977289406E-4</v>
      </c>
      <c r="AG30" s="76"/>
      <c r="AH30" s="76"/>
    </row>
    <row r="31" spans="1:38" s="82" customFormat="1" x14ac:dyDescent="0.2">
      <c r="A31" s="129"/>
      <c r="B31" s="78" t="s">
        <v>8</v>
      </c>
      <c r="C31" s="79">
        <f t="shared" si="20"/>
        <v>5.919746974020873E-2</v>
      </c>
      <c r="D31" s="79">
        <f t="shared" si="21"/>
        <v>6.0273551938199804E-2</v>
      </c>
      <c r="E31" s="79">
        <f t="shared" si="21"/>
        <v>7.130939385430296E-2</v>
      </c>
      <c r="F31" s="79">
        <f t="shared" si="21"/>
        <v>5.773410731984522E-2</v>
      </c>
      <c r="G31" s="79">
        <f t="shared" si="21"/>
        <v>4.7751628112117965E-2</v>
      </c>
      <c r="H31" s="79">
        <f t="shared" si="21"/>
        <v>6.567266115440222E-2</v>
      </c>
      <c r="I31" s="79">
        <f t="shared" si="21"/>
        <v>7.5205998560870915E-2</v>
      </c>
      <c r="J31" s="79">
        <f t="shared" si="21"/>
        <v>9.0919224243175681E-2</v>
      </c>
      <c r="K31" s="79">
        <f t="shared" si="21"/>
        <v>9.6055982369060211E-2</v>
      </c>
      <c r="L31" s="79">
        <f t="shared" si="21"/>
        <v>9.5758448260265389E-2</v>
      </c>
      <c r="M31" s="79">
        <f t="shared" si="21"/>
        <v>9.7412846514019311E-2</v>
      </c>
      <c r="N31" s="79">
        <f t="shared" si="21"/>
        <v>4.8745882235054418E-4</v>
      </c>
      <c r="O31" s="79">
        <f t="shared" si="21"/>
        <v>0.13240967355935879</v>
      </c>
      <c r="P31" s="79">
        <f t="shared" si="21"/>
        <v>0.12314332459301615</v>
      </c>
      <c r="Q31" s="79">
        <f t="shared" si="21"/>
        <v>0.13868825909514979</v>
      </c>
      <c r="R31" s="79">
        <f t="shared" si="21"/>
        <v>0.16951904718109825</v>
      </c>
      <c r="S31" s="79">
        <f t="shared" si="21"/>
        <v>0.17376818808216624</v>
      </c>
      <c r="T31" s="79">
        <f t="shared" si="21"/>
        <v>0.20768324993135304</v>
      </c>
      <c r="U31" s="79">
        <f t="shared" si="21"/>
        <v>0.21206608491249268</v>
      </c>
      <c r="V31" s="79">
        <f t="shared" si="21"/>
        <v>0.20425949079659758</v>
      </c>
      <c r="W31" s="79">
        <f t="shared" si="21"/>
        <v>0.17662449974382793</v>
      </c>
      <c r="X31" s="79">
        <f t="shared" si="21"/>
        <v>0.19368541944307946</v>
      </c>
      <c r="Y31" s="79">
        <f t="shared" si="21"/>
        <v>0.19194913542026343</v>
      </c>
      <c r="Z31" s="79">
        <f t="shared" si="21"/>
        <v>0.18957168644691536</v>
      </c>
      <c r="AA31" s="79">
        <f t="shared" si="21"/>
        <v>0.22113643940138394</v>
      </c>
      <c r="AB31" s="80">
        <f t="shared" si="21"/>
        <v>0.24504662226019835</v>
      </c>
      <c r="AC31" s="79">
        <f t="shared" si="22"/>
        <v>0.25395457741037619</v>
      </c>
      <c r="AD31" s="79">
        <f t="shared" si="22"/>
        <v>0.26957766337304356</v>
      </c>
      <c r="AE31" s="79">
        <f t="shared" ref="AE31" si="32">AE13/AE$16</f>
        <v>0.28058241404888878</v>
      </c>
      <c r="AF31" s="79">
        <f>AF13/AF16</f>
        <v>0.30959947411093092</v>
      </c>
      <c r="AG31" s="81"/>
      <c r="AH31" s="81"/>
    </row>
    <row r="32" spans="1:38" s="5" customFormat="1" ht="22.15" customHeight="1" x14ac:dyDescent="0.2">
      <c r="A32" s="135" t="s">
        <v>23</v>
      </c>
      <c r="B32" s="136"/>
      <c r="C32" s="64">
        <f t="shared" si="20"/>
        <v>8.18813297063095E-2</v>
      </c>
      <c r="D32" s="64">
        <f t="shared" si="21"/>
        <v>6.6622351479484782E-2</v>
      </c>
      <c r="E32" s="64">
        <f t="shared" si="21"/>
        <v>6.9074289490931196E-2</v>
      </c>
      <c r="F32" s="64">
        <f t="shared" si="21"/>
        <v>4.686206653342867E-2</v>
      </c>
      <c r="G32" s="64">
        <f t="shared" si="21"/>
        <v>4.1297490759565875E-2</v>
      </c>
      <c r="H32" s="64">
        <f t="shared" si="21"/>
        <v>8.1118608906129236E-2</v>
      </c>
      <c r="I32" s="64">
        <f t="shared" si="21"/>
        <v>8.0124114483977479E-2</v>
      </c>
      <c r="J32" s="64">
        <f t="shared" si="21"/>
        <v>9.0914637799169543E-2</v>
      </c>
      <c r="K32" s="64">
        <f t="shared" si="21"/>
        <v>9.6141751089984753E-2</v>
      </c>
      <c r="L32" s="64">
        <f t="shared" si="21"/>
        <v>9.6600625806433346E-2</v>
      </c>
      <c r="M32" s="64">
        <f t="shared" si="21"/>
        <v>0.12576097052681326</v>
      </c>
      <c r="N32" s="64">
        <f t="shared" si="21"/>
        <v>0.14031990156369675</v>
      </c>
      <c r="O32" s="64">
        <f t="shared" si="21"/>
        <v>0.11358821189824148</v>
      </c>
      <c r="P32" s="64">
        <f t="shared" si="21"/>
        <v>0.1011874205448365</v>
      </c>
      <c r="Q32" s="64">
        <f t="shared" si="21"/>
        <v>0.11593718399708855</v>
      </c>
      <c r="R32" s="64">
        <f t="shared" si="21"/>
        <v>0.1106412878564438</v>
      </c>
      <c r="S32" s="64">
        <f t="shared" si="21"/>
        <v>7.6285573570976858E-2</v>
      </c>
      <c r="T32" s="64">
        <f t="shared" si="21"/>
        <v>7.1846439588958602E-2</v>
      </c>
      <c r="U32" s="64">
        <f t="shared" si="21"/>
        <v>7.7348235957480929E-2</v>
      </c>
      <c r="V32" s="64">
        <f t="shared" si="21"/>
        <v>6.8039336209430298E-2</v>
      </c>
      <c r="W32" s="64">
        <f t="shared" si="21"/>
        <v>5.2651590870106714E-2</v>
      </c>
      <c r="X32" s="64">
        <f t="shared" si="21"/>
        <v>6.7954234347370107E-2</v>
      </c>
      <c r="Y32" s="64">
        <f t="shared" si="21"/>
        <v>8.3795474576398674E-2</v>
      </c>
      <c r="Z32" s="64">
        <f t="shared" si="21"/>
        <v>9.0515781335499854E-2</v>
      </c>
      <c r="AA32" s="64">
        <f t="shared" si="21"/>
        <v>9.5805790476825317E-2</v>
      </c>
      <c r="AB32" s="66">
        <f t="shared" si="21"/>
        <v>8.7812119503248368E-2</v>
      </c>
      <c r="AC32" s="64">
        <f t="shared" si="22"/>
        <v>4.2520079003966968E-2</v>
      </c>
      <c r="AD32" s="64">
        <f t="shared" si="22"/>
        <v>3.5842359859747638E-2</v>
      </c>
      <c r="AE32" s="64">
        <f t="shared" ref="AE32" si="33">AE14/AE$16</f>
        <v>4.4489588447826418E-2</v>
      </c>
      <c r="AF32" s="64">
        <f>AF14/AF16</f>
        <v>4.988146897760614E-2</v>
      </c>
      <c r="AG32" s="76"/>
      <c r="AH32" s="76"/>
    </row>
    <row r="33" spans="1:34" ht="12.75" customHeight="1" x14ac:dyDescent="0.2">
      <c r="A33" s="137" t="s">
        <v>0</v>
      </c>
      <c r="B33" s="138"/>
      <c r="C33" s="64">
        <f t="shared" si="20"/>
        <v>3.6781976537986045E-3</v>
      </c>
      <c r="D33" s="64">
        <f t="shared" si="21"/>
        <v>3.3617695385084398E-3</v>
      </c>
      <c r="E33" s="64">
        <f t="shared" si="21"/>
        <v>8.6781590252972482E-3</v>
      </c>
      <c r="F33" s="64">
        <f t="shared" si="21"/>
        <v>1.3559501977520913E-2</v>
      </c>
      <c r="G33" s="64">
        <f t="shared" si="21"/>
        <v>8.9385993106006201E-3</v>
      </c>
      <c r="H33" s="64">
        <f t="shared" si="21"/>
        <v>6.9326588799552879E-3</v>
      </c>
      <c r="I33" s="64">
        <f t="shared" si="21"/>
        <v>6.7605950956978952E-3</v>
      </c>
      <c r="J33" s="64">
        <f t="shared" si="21"/>
        <v>7.869509008095861E-3</v>
      </c>
      <c r="K33" s="64">
        <f t="shared" si="21"/>
        <v>1.0696149177953187E-2</v>
      </c>
      <c r="L33" s="64">
        <f t="shared" si="21"/>
        <v>8.5360931503558144E-3</v>
      </c>
      <c r="M33" s="64">
        <f t="shared" si="21"/>
        <v>7.5460591602217481E-3</v>
      </c>
      <c r="N33" s="64">
        <f t="shared" si="21"/>
        <v>1.0574434754902256E-2</v>
      </c>
      <c r="O33" s="64">
        <f t="shared" si="21"/>
        <v>9.2876283760215065E-3</v>
      </c>
      <c r="P33" s="64">
        <f t="shared" si="21"/>
        <v>8.7585638436227433E-3</v>
      </c>
      <c r="Q33" s="64">
        <f t="shared" si="21"/>
        <v>9.0004987959592039E-3</v>
      </c>
      <c r="R33" s="64">
        <f t="shared" si="21"/>
        <v>1.8908238100895921E-2</v>
      </c>
      <c r="S33" s="64">
        <f t="shared" si="21"/>
        <v>1.6035176553701472E-2</v>
      </c>
      <c r="T33" s="64">
        <f t="shared" si="21"/>
        <v>9.2883407930906946E-3</v>
      </c>
      <c r="U33" s="64">
        <f t="shared" si="21"/>
        <v>9.4069451162371986E-3</v>
      </c>
      <c r="V33" s="64">
        <f t="shared" si="21"/>
        <v>1.2134839254003127E-2</v>
      </c>
      <c r="W33" s="64">
        <f t="shared" si="21"/>
        <v>1.0969406782552711E-2</v>
      </c>
      <c r="X33" s="64">
        <f t="shared" ref="D33:AB34" si="34">X15/X$16</f>
        <v>1.4307019043426634E-2</v>
      </c>
      <c r="Y33" s="64">
        <f t="shared" si="34"/>
        <v>1.2777949343126179E-2</v>
      </c>
      <c r="Z33" s="64">
        <f t="shared" si="34"/>
        <v>1.3520816225868001E-2</v>
      </c>
      <c r="AA33" s="64">
        <f t="shared" si="34"/>
        <v>1.5048566555508821E-2</v>
      </c>
      <c r="AB33" s="66">
        <f t="shared" si="34"/>
        <v>1.6760940597260267E-2</v>
      </c>
      <c r="AC33" s="64">
        <f t="shared" ref="AC33:AD33" si="35">AC15/AC$16</f>
        <v>1.3083230444790764E-2</v>
      </c>
      <c r="AD33" s="64">
        <f t="shared" si="35"/>
        <v>1.3326684768007295E-2</v>
      </c>
      <c r="AE33" s="64">
        <f t="shared" ref="AE33" si="36">AE15/AE$16</f>
        <v>1.2594697387997589E-2</v>
      </c>
      <c r="AF33" s="64">
        <f>AF15/AF16</f>
        <v>6.9369690021348466E-6</v>
      </c>
      <c r="AG33" s="76"/>
      <c r="AH33" s="76"/>
    </row>
    <row r="34" spans="1:34" s="82" customFormat="1" ht="15.75" x14ac:dyDescent="0.2">
      <c r="A34" s="130" t="s">
        <v>9</v>
      </c>
      <c r="B34" s="131"/>
      <c r="C34" s="79">
        <f t="shared" si="20"/>
        <v>1</v>
      </c>
      <c r="D34" s="79">
        <f t="shared" si="34"/>
        <v>1</v>
      </c>
      <c r="E34" s="79">
        <f t="shared" si="34"/>
        <v>1</v>
      </c>
      <c r="F34" s="79">
        <f t="shared" si="34"/>
        <v>1</v>
      </c>
      <c r="G34" s="79">
        <f t="shared" si="34"/>
        <v>1</v>
      </c>
      <c r="H34" s="79">
        <f t="shared" si="34"/>
        <v>1</v>
      </c>
      <c r="I34" s="79">
        <f t="shared" si="34"/>
        <v>1</v>
      </c>
      <c r="J34" s="79">
        <f t="shared" si="34"/>
        <v>1</v>
      </c>
      <c r="K34" s="79">
        <f t="shared" si="34"/>
        <v>1</v>
      </c>
      <c r="L34" s="79">
        <f t="shared" si="34"/>
        <v>1</v>
      </c>
      <c r="M34" s="79">
        <f t="shared" si="34"/>
        <v>1</v>
      </c>
      <c r="N34" s="79">
        <f t="shared" si="34"/>
        <v>1</v>
      </c>
      <c r="O34" s="79">
        <f t="shared" si="34"/>
        <v>1</v>
      </c>
      <c r="P34" s="79">
        <f t="shared" si="34"/>
        <v>1</v>
      </c>
      <c r="Q34" s="79">
        <f t="shared" si="34"/>
        <v>1</v>
      </c>
      <c r="R34" s="79">
        <f t="shared" si="34"/>
        <v>1</v>
      </c>
      <c r="S34" s="79">
        <f t="shared" si="34"/>
        <v>1</v>
      </c>
      <c r="T34" s="79">
        <f t="shared" si="34"/>
        <v>1</v>
      </c>
      <c r="U34" s="79">
        <f t="shared" si="34"/>
        <v>1</v>
      </c>
      <c r="V34" s="79">
        <f t="shared" si="34"/>
        <v>1</v>
      </c>
      <c r="W34" s="79">
        <f t="shared" si="34"/>
        <v>1</v>
      </c>
      <c r="X34" s="79">
        <f t="shared" si="34"/>
        <v>1</v>
      </c>
      <c r="Y34" s="79">
        <f t="shared" si="34"/>
        <v>1</v>
      </c>
      <c r="Z34" s="79">
        <f t="shared" si="34"/>
        <v>1</v>
      </c>
      <c r="AA34" s="79">
        <f t="shared" si="34"/>
        <v>1</v>
      </c>
      <c r="AB34" s="80">
        <f t="shared" si="34"/>
        <v>1</v>
      </c>
      <c r="AC34" s="79">
        <f t="shared" ref="AC34:AD34" si="37">AC16/AC$16</f>
        <v>1</v>
      </c>
      <c r="AD34" s="79">
        <f t="shared" si="37"/>
        <v>1</v>
      </c>
      <c r="AE34" s="79">
        <f t="shared" ref="AE34" si="38">AE16/AE$16</f>
        <v>1</v>
      </c>
      <c r="AF34" s="79">
        <f>AF16/AF16</f>
        <v>1</v>
      </c>
      <c r="AG34" s="81"/>
      <c r="AH34" s="81"/>
    </row>
  </sheetData>
  <mergeCells count="19">
    <mergeCell ref="AT5:AT16"/>
    <mergeCell ref="AT3:AT4"/>
    <mergeCell ref="C3:AF3"/>
    <mergeCell ref="C21:AF21"/>
    <mergeCell ref="AH3:AS3"/>
    <mergeCell ref="A29:A31"/>
    <mergeCell ref="A34:B34"/>
    <mergeCell ref="A3:A4"/>
    <mergeCell ref="B3:B4"/>
    <mergeCell ref="A5:A10"/>
    <mergeCell ref="A23:A28"/>
    <mergeCell ref="A11:A13"/>
    <mergeCell ref="A32:B32"/>
    <mergeCell ref="A33:B33"/>
    <mergeCell ref="A14:B14"/>
    <mergeCell ref="A15:B15"/>
    <mergeCell ref="A16:B16"/>
    <mergeCell ref="A21:A22"/>
    <mergeCell ref="B21:B22"/>
  </mergeCells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34"/>
  <sheetViews>
    <sheetView zoomScale="90" zoomScaleNormal="90" workbookViewId="0">
      <pane xSplit="12" ySplit="14" topLeftCell="AM15" activePane="bottomRight" state="frozen"/>
      <selection pane="topRight" activeCell="M1" sqref="M1"/>
      <selection pane="bottomLeft" activeCell="A15" sqref="A15"/>
      <selection pane="bottomRight" activeCell="J14" sqref="J14"/>
    </sheetView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  <col min="35" max="45" width="9.7109375" customWidth="1"/>
    <col min="46" max="46" width="12.85546875" customWidth="1"/>
  </cols>
  <sheetData>
    <row r="1" spans="1:46" ht="15.75" x14ac:dyDescent="0.25">
      <c r="A1" s="1" t="s">
        <v>32</v>
      </c>
    </row>
    <row r="2" spans="1:46" ht="13.5" thickBot="1" x14ac:dyDescent="0.25"/>
    <row r="3" spans="1:46" ht="14.1" customHeight="1" x14ac:dyDescent="0.2">
      <c r="A3" s="149" t="s">
        <v>1</v>
      </c>
      <c r="B3" s="149" t="s">
        <v>2</v>
      </c>
      <c r="C3" s="149" t="s">
        <v>13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67"/>
      <c r="AH3" s="149" t="s">
        <v>4</v>
      </c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57" t="s">
        <v>35</v>
      </c>
    </row>
    <row r="4" spans="1:46" x14ac:dyDescent="0.2">
      <c r="A4" s="149"/>
      <c r="B4" s="149"/>
      <c r="C4" s="103">
        <v>1990</v>
      </c>
      <c r="D4" s="103">
        <v>1991</v>
      </c>
      <c r="E4" s="103">
        <v>1992</v>
      </c>
      <c r="F4" s="103">
        <v>1993</v>
      </c>
      <c r="G4" s="103">
        <v>1994</v>
      </c>
      <c r="H4" s="103">
        <v>1995</v>
      </c>
      <c r="I4" s="103">
        <v>1996</v>
      </c>
      <c r="J4" s="103">
        <v>1997</v>
      </c>
      <c r="K4" s="103">
        <v>1998</v>
      </c>
      <c r="L4" s="103">
        <v>1999</v>
      </c>
      <c r="M4" s="103">
        <v>2000</v>
      </c>
      <c r="N4" s="103">
        <v>2001</v>
      </c>
      <c r="O4" s="103">
        <v>2002</v>
      </c>
      <c r="P4" s="103">
        <v>2003</v>
      </c>
      <c r="Q4" s="103">
        <v>2004</v>
      </c>
      <c r="R4" s="103">
        <v>2005</v>
      </c>
      <c r="S4" s="103">
        <v>2006</v>
      </c>
      <c r="T4" s="103">
        <v>2007</v>
      </c>
      <c r="U4" s="103">
        <v>2008</v>
      </c>
      <c r="V4" s="103">
        <v>2009</v>
      </c>
      <c r="W4" s="103">
        <v>2010</v>
      </c>
      <c r="X4" s="103">
        <v>2011</v>
      </c>
      <c r="Y4" s="103">
        <v>2012</v>
      </c>
      <c r="Z4" s="103">
        <v>2013</v>
      </c>
      <c r="AA4" s="103">
        <v>2014</v>
      </c>
      <c r="AB4" s="103">
        <v>2015</v>
      </c>
      <c r="AC4" s="103">
        <v>2016</v>
      </c>
      <c r="AD4" s="19">
        <v>2017</v>
      </c>
      <c r="AE4" s="113">
        <v>2018</v>
      </c>
      <c r="AF4" s="102">
        <v>2019</v>
      </c>
      <c r="AG4" s="68"/>
      <c r="AH4" s="26" t="s">
        <v>39</v>
      </c>
      <c r="AI4" s="26" t="s">
        <v>34</v>
      </c>
      <c r="AJ4" s="24" t="s">
        <v>30</v>
      </c>
      <c r="AK4" s="11" t="s">
        <v>27</v>
      </c>
      <c r="AL4" s="11" t="s">
        <v>37</v>
      </c>
      <c r="AM4" s="11" t="s">
        <v>14</v>
      </c>
      <c r="AN4" s="11" t="s">
        <v>15</v>
      </c>
      <c r="AO4" s="11" t="s">
        <v>16</v>
      </c>
      <c r="AP4" s="11" t="s">
        <v>28</v>
      </c>
      <c r="AQ4" s="21" t="s">
        <v>29</v>
      </c>
      <c r="AR4" s="21" t="s">
        <v>36</v>
      </c>
      <c r="AS4" s="21" t="s">
        <v>38</v>
      </c>
      <c r="AT4" s="158"/>
    </row>
    <row r="5" spans="1:46" ht="20.25" customHeight="1" x14ac:dyDescent="0.2">
      <c r="A5" s="132" t="s">
        <v>3</v>
      </c>
      <c r="B5" s="99" t="s">
        <v>6</v>
      </c>
      <c r="C5" s="115">
        <v>9.5874039499999994E-2</v>
      </c>
      <c r="D5" s="115">
        <v>0.11927717025000001</v>
      </c>
      <c r="E5" s="115">
        <v>7.7361576000000001E-2</v>
      </c>
      <c r="F5" s="115">
        <v>7.4146122250000002E-2</v>
      </c>
      <c r="G5" s="115">
        <v>7.1686470250000009E-2</v>
      </c>
      <c r="H5" s="115">
        <v>5.6884688249999996E-2</v>
      </c>
      <c r="I5" s="115">
        <v>6.2054300500000006E-2</v>
      </c>
      <c r="J5" s="115">
        <v>5.6448169000000006E-2</v>
      </c>
      <c r="K5" s="115">
        <v>7.67348365E-2</v>
      </c>
      <c r="L5" s="115">
        <v>5.2037603500000001E-2</v>
      </c>
      <c r="M5" s="115">
        <v>3.7740045080528167E-2</v>
      </c>
      <c r="N5" s="115">
        <v>5.4002541344752353E-2</v>
      </c>
      <c r="O5" s="115">
        <v>6.472539081222374E-2</v>
      </c>
      <c r="P5" s="115">
        <v>6.7372548397908877E-2</v>
      </c>
      <c r="Q5" s="115">
        <v>8.0587777021024626E-2</v>
      </c>
      <c r="R5" s="115">
        <v>3.3506572329870789E-2</v>
      </c>
      <c r="S5" s="115">
        <v>3.4494946957440785E-2</v>
      </c>
      <c r="T5" s="115">
        <v>3.3168833876192905E-2</v>
      </c>
      <c r="U5" s="115">
        <v>3.8138168696452451E-2</v>
      </c>
      <c r="V5" s="115">
        <v>4.4626600388127623E-2</v>
      </c>
      <c r="W5" s="115">
        <v>4.3579792470633573E-2</v>
      </c>
      <c r="X5" s="115">
        <v>3.6980662531400879E-2</v>
      </c>
      <c r="Y5" s="115">
        <v>5.116100044462768E-2</v>
      </c>
      <c r="Z5" s="115">
        <v>2.6452131253141133E-2</v>
      </c>
      <c r="AA5" s="115">
        <v>3.4059666732351307E-2</v>
      </c>
      <c r="AB5" s="115">
        <v>4.6243050531561171E-2</v>
      </c>
      <c r="AC5" s="115">
        <v>4.7495727777845227E-2</v>
      </c>
      <c r="AD5" s="115">
        <v>5.2481063769891173E-2</v>
      </c>
      <c r="AE5" s="114">
        <v>4.995852371597366E-2</v>
      </c>
      <c r="AF5" s="118">
        <v>4.9221848344375881E-2</v>
      </c>
      <c r="AG5" s="69"/>
      <c r="AH5" s="33">
        <f t="shared" ref="AH5:AH16" si="0">(AF5-AE5)/AE5</f>
        <v>-1.4745739401467462E-2</v>
      </c>
      <c r="AI5" s="33">
        <f>(AE5-AD5)/AD5</f>
        <v>-4.8065718808175444E-2</v>
      </c>
      <c r="AJ5" s="63">
        <f t="shared" ref="AJ5:AJ16" si="1">(AD5-AC5)/AC5</f>
        <v>0.10496388254885099</v>
      </c>
      <c r="AK5" s="12">
        <f t="shared" ref="AK5:AK16" si="2">(AC5-AB5)/AB5</f>
        <v>2.7088983790744866E-2</v>
      </c>
      <c r="AL5" s="8">
        <f>(AB5-AA5)/AA5</f>
        <v>0.35770707608355934</v>
      </c>
      <c r="AM5" s="8">
        <f t="shared" ref="AM5:AR5" si="3">(Z5-$C5)/$C5</f>
        <v>-0.72409495426401493</v>
      </c>
      <c r="AN5" s="8">
        <f t="shared" si="3"/>
        <v>-0.64474567974836072</v>
      </c>
      <c r="AO5" s="8">
        <f t="shared" si="3"/>
        <v>-0.51766869558509454</v>
      </c>
      <c r="AP5" s="8">
        <f t="shared" si="3"/>
        <v>-0.50460283069803036</v>
      </c>
      <c r="AQ5" s="8">
        <f t="shared" si="3"/>
        <v>-0.45260402040438513</v>
      </c>
      <c r="AR5" s="8">
        <f t="shared" si="3"/>
        <v>-0.4789150016363537</v>
      </c>
      <c r="AS5" s="8">
        <f t="shared" ref="AS5:AS16" si="4">(AF5-C5)/C5</f>
        <v>-0.48659878522823813</v>
      </c>
      <c r="AT5" s="159" t="s">
        <v>17</v>
      </c>
    </row>
    <row r="6" spans="1:46" ht="24.75" customHeight="1" x14ac:dyDescent="0.2">
      <c r="A6" s="133"/>
      <c r="B6" s="99" t="s">
        <v>7</v>
      </c>
      <c r="C6" s="115">
        <v>3.3841679999999999E-2</v>
      </c>
      <c r="D6" s="115">
        <v>3.9184980000000001E-2</v>
      </c>
      <c r="E6" s="115">
        <v>2.0989110000000002E-2</v>
      </c>
      <c r="F6" s="115">
        <v>2.9893830000000003E-2</v>
      </c>
      <c r="G6" s="115">
        <v>2.1421920000000001E-2</v>
      </c>
      <c r="H6" s="115">
        <v>1.6078020000000002E-2</v>
      </c>
      <c r="I6" s="115">
        <v>1.882143E-2</v>
      </c>
      <c r="J6" s="115">
        <v>2.0142180000000003E-2</v>
      </c>
      <c r="K6" s="115">
        <v>2.5591650000000001E-2</v>
      </c>
      <c r="L6" s="115">
        <v>1.8086940000000003E-2</v>
      </c>
      <c r="M6" s="115">
        <v>2.3952870000000001E-2</v>
      </c>
      <c r="N6" s="115">
        <v>3.1368870000000007E-2</v>
      </c>
      <c r="O6" s="115">
        <v>3.3656520000000002E-2</v>
      </c>
      <c r="P6" s="115">
        <v>3.4489980000000003E-2</v>
      </c>
      <c r="Q6" s="115">
        <v>3.9687840000000002E-2</v>
      </c>
      <c r="R6" s="115">
        <v>4.5675120000000007E-2</v>
      </c>
      <c r="S6" s="115">
        <v>4.0602243600000004E-2</v>
      </c>
      <c r="T6" s="115">
        <v>3.1099020000000002E-2</v>
      </c>
      <c r="U6" s="115">
        <v>4.1496030000000003E-2</v>
      </c>
      <c r="V6" s="115">
        <v>3.9501900000000006E-2</v>
      </c>
      <c r="W6" s="115">
        <v>3.7976220000000005E-2</v>
      </c>
      <c r="X6" s="115">
        <v>3.621717E-2</v>
      </c>
      <c r="Y6" s="115">
        <v>3.4887000000000001E-2</v>
      </c>
      <c r="Z6" s="115">
        <v>3.6896249999999998E-2</v>
      </c>
      <c r="AA6" s="115">
        <v>3.208155E-2</v>
      </c>
      <c r="AB6" s="115">
        <v>3.4946129999999999E-2</v>
      </c>
      <c r="AC6" s="115">
        <v>3.6977070000000008E-2</v>
      </c>
      <c r="AD6" s="115">
        <v>3.6559620000000001E-2</v>
      </c>
      <c r="AE6" s="114">
        <v>3.4315620000000005E-2</v>
      </c>
      <c r="AF6" s="118">
        <v>3.10624465E-2</v>
      </c>
      <c r="AG6" s="69"/>
      <c r="AH6" s="33">
        <f t="shared" si="0"/>
        <v>-9.4801536443170908E-2</v>
      </c>
      <c r="AI6" s="33">
        <f t="shared" ref="AI6:AI16" si="5">(AE6-AD6)/AD6</f>
        <v>-6.1379193766237065E-2</v>
      </c>
      <c r="AJ6" s="63">
        <f t="shared" si="1"/>
        <v>-1.1289428827108438E-2</v>
      </c>
      <c r="AK6" s="12">
        <f t="shared" si="2"/>
        <v>5.8116306440799279E-2</v>
      </c>
      <c r="AL6" s="8">
        <f t="shared" ref="AL6:AL15" si="6">(AB6-AA6)/AA6</f>
        <v>8.929057355395853E-2</v>
      </c>
      <c r="AM6" s="8">
        <f t="shared" ref="AM6:AM16" si="7">(Z6-$C6)/$C6</f>
        <v>9.0260589899792201E-2</v>
      </c>
      <c r="AN6" s="8">
        <f t="shared" ref="AN6:AN16" si="8">(AA6-$C6)/$C6</f>
        <v>-5.2010715780067621E-2</v>
      </c>
      <c r="AO6" s="8">
        <f t="shared" ref="AO6:AO16" si="9">(AB6-$C6)/$C6</f>
        <v>3.2635791130936759E-2</v>
      </c>
      <c r="AP6" s="8">
        <f t="shared" ref="AP6:AP16" si="10">(AC6-$C6)/$C6</f>
        <v>9.2648769210039478E-2</v>
      </c>
      <c r="AQ6" s="8">
        <f t="shared" ref="AQ6:AQ16" si="11">(AD6-$C6)/$C6</f>
        <v>8.0313388697015098E-2</v>
      </c>
      <c r="AR6" s="8">
        <f t="shared" ref="AR6:AR16" si="12">(AE6-$C6)/$C6</f>
        <v>1.4004623883920835E-2</v>
      </c>
      <c r="AS6" s="8">
        <f t="shared" si="4"/>
        <v>-8.2124572420754494E-2</v>
      </c>
      <c r="AT6" s="159"/>
    </row>
    <row r="7" spans="1:46" ht="26.65" customHeight="1" x14ac:dyDescent="0.2">
      <c r="A7" s="133"/>
      <c r="B7" s="99" t="s">
        <v>10</v>
      </c>
      <c r="C7" s="119">
        <v>4.3779999999999999E-2</v>
      </c>
      <c r="D7" s="119">
        <v>4.12258E-2</v>
      </c>
      <c r="E7" s="119">
        <v>2.4301799999999998E-2</v>
      </c>
      <c r="F7" s="119">
        <v>2.0993399999999999E-2</v>
      </c>
      <c r="G7" s="119">
        <v>2.4929400000000001E-2</v>
      </c>
      <c r="H7" s="119">
        <v>2.1020799999999999E-2</v>
      </c>
      <c r="I7" s="119">
        <v>2.1713989999999999E-2</v>
      </c>
      <c r="J7" s="119">
        <v>2.32061E-2</v>
      </c>
      <c r="K7" s="119">
        <v>2.79142E-2</v>
      </c>
      <c r="L7" s="119">
        <v>2.42682E-2</v>
      </c>
      <c r="M7" s="119">
        <v>2.0811699999999999E-2</v>
      </c>
      <c r="N7" s="119">
        <v>2.6865300000000002E-2</v>
      </c>
      <c r="O7" s="119">
        <v>4.2825189999999999E-2</v>
      </c>
      <c r="P7" s="119">
        <v>5.1919010000000002E-2</v>
      </c>
      <c r="Q7" s="119">
        <v>5.3784999999999999E-2</v>
      </c>
      <c r="R7" s="119">
        <v>2.7562099999999999E-2</v>
      </c>
      <c r="S7" s="119">
        <v>2.7439399999999999E-2</v>
      </c>
      <c r="T7" s="119">
        <v>2.7249599999999999E-2</v>
      </c>
      <c r="U7" s="119">
        <v>2.4489799999999999E-2</v>
      </c>
      <c r="V7" s="119">
        <v>1.82621E-2</v>
      </c>
      <c r="W7" s="119">
        <v>1.9892590000000002E-2</v>
      </c>
      <c r="X7" s="119">
        <v>2.1209599999999999E-2</v>
      </c>
      <c r="Y7" s="119">
        <v>2.4059899999999999E-2</v>
      </c>
      <c r="Z7" s="119">
        <v>0.17569499999999999</v>
      </c>
      <c r="AA7" s="119">
        <v>1.6995980000000001E-2</v>
      </c>
      <c r="AB7" s="119">
        <v>1.9097800000000002E-2</v>
      </c>
      <c r="AC7" s="119">
        <v>1.9111900000000001E-2</v>
      </c>
      <c r="AD7" s="119">
        <v>2.0155900000000001E-2</v>
      </c>
      <c r="AE7" s="120">
        <v>2.1744980000000001E-2</v>
      </c>
      <c r="AF7" s="122">
        <v>0.02</v>
      </c>
      <c r="AG7" s="69"/>
      <c r="AH7" s="33">
        <f t="shared" si="0"/>
        <v>-8.0247487006196383E-2</v>
      </c>
      <c r="AI7" s="33">
        <f t="shared" si="5"/>
        <v>7.883944651442007E-2</v>
      </c>
      <c r="AJ7" s="63">
        <f t="shared" si="1"/>
        <v>5.4625652080640845E-2</v>
      </c>
      <c r="AK7" s="12">
        <f t="shared" si="2"/>
        <v>7.3830493564701317E-4</v>
      </c>
      <c r="AL7" s="8">
        <f t="shared" si="6"/>
        <v>0.12366571389234399</v>
      </c>
      <c r="AM7" s="8">
        <f t="shared" si="7"/>
        <v>3.0131338510735497</v>
      </c>
      <c r="AN7" s="8">
        <f t="shared" si="8"/>
        <v>-0.61178666057560527</v>
      </c>
      <c r="AO7" s="8">
        <f t="shared" si="9"/>
        <v>-0.56377798081315667</v>
      </c>
      <c r="AP7" s="8">
        <f t="shared" si="10"/>
        <v>-0.56345591594335309</v>
      </c>
      <c r="AQ7" s="8">
        <f t="shared" si="11"/>
        <v>-0.53960941068981272</v>
      </c>
      <c r="AR7" s="8">
        <f t="shared" si="12"/>
        <v>-0.50331247144814983</v>
      </c>
      <c r="AS7" s="8">
        <f t="shared" si="4"/>
        <v>-0.54317039744175422</v>
      </c>
      <c r="AT7" s="159"/>
    </row>
    <row r="8" spans="1:46" ht="23.25" customHeight="1" x14ac:dyDescent="0.2">
      <c r="A8" s="133"/>
      <c r="B8" s="99" t="s">
        <v>11</v>
      </c>
      <c r="C8" s="115">
        <v>5.1591474849999999E-2</v>
      </c>
      <c r="D8" s="115">
        <v>5.3366831500000003E-2</v>
      </c>
      <c r="E8" s="115">
        <v>2.9036539249999996E-2</v>
      </c>
      <c r="F8" s="115">
        <v>3.9782705149999993E-2</v>
      </c>
      <c r="G8" s="115">
        <v>3.74517059E-2</v>
      </c>
      <c r="H8" s="115">
        <v>3.8307685600000002E-2</v>
      </c>
      <c r="I8" s="115">
        <v>4.2546952950000015E-2</v>
      </c>
      <c r="J8" s="115">
        <v>4.3610460300000001E-2</v>
      </c>
      <c r="K8" s="115">
        <v>4.4424764800000002E-2</v>
      </c>
      <c r="L8" s="115">
        <v>4.6488018600000007E-2</v>
      </c>
      <c r="M8" s="115">
        <v>4.8141047600000014E-2</v>
      </c>
      <c r="N8" s="115">
        <v>4.9203641250000006E-2</v>
      </c>
      <c r="O8" s="115">
        <v>4.8844577300000018E-2</v>
      </c>
      <c r="P8" s="115">
        <v>4.9714166300000008E-2</v>
      </c>
      <c r="Q8" s="115">
        <v>5.0269347600000021E-2</v>
      </c>
      <c r="R8" s="115">
        <v>5.1976616415167369E-2</v>
      </c>
      <c r="S8" s="115">
        <v>5.4413243668162199E-2</v>
      </c>
      <c r="T8" s="115">
        <v>5.278653136382843E-2</v>
      </c>
      <c r="U8" s="115">
        <v>5.4696256845121249E-2</v>
      </c>
      <c r="V8" s="115">
        <v>5.5310856906914438E-2</v>
      </c>
      <c r="W8" s="115">
        <v>5.5888985637499992E-2</v>
      </c>
      <c r="X8" s="115">
        <v>5.4646956149999995E-2</v>
      </c>
      <c r="Y8" s="115">
        <v>5.4689913012500001E-2</v>
      </c>
      <c r="Z8" s="115">
        <v>5.3074318810000014E-2</v>
      </c>
      <c r="AA8" s="115">
        <v>4.9493469761249992E-2</v>
      </c>
      <c r="AB8" s="115">
        <v>4.6961876102500015E-2</v>
      </c>
      <c r="AC8" s="115">
        <v>4.6630698987499997E-2</v>
      </c>
      <c r="AD8" s="115">
        <v>4.6003692190000001E-2</v>
      </c>
      <c r="AE8" s="114">
        <v>4.6607043148749992E-2</v>
      </c>
      <c r="AF8" s="118">
        <v>4.4257479722500014E-2</v>
      </c>
      <c r="AG8" s="69"/>
      <c r="AH8" s="33">
        <f t="shared" si="0"/>
        <v>-5.0412196687765941E-2</v>
      </c>
      <c r="AI8" s="33">
        <f t="shared" si="5"/>
        <v>1.3115272492870568E-2</v>
      </c>
      <c r="AJ8" s="63">
        <f t="shared" si="1"/>
        <v>-1.3446223434653506E-2</v>
      </c>
      <c r="AK8" s="12">
        <f t="shared" si="2"/>
        <v>-7.0520418365992025E-3</v>
      </c>
      <c r="AL8" s="8">
        <f t="shared" si="6"/>
        <v>-5.1150054157893005E-2</v>
      </c>
      <c r="AM8" s="8">
        <f t="shared" si="7"/>
        <v>2.8742034692966614E-2</v>
      </c>
      <c r="AN8" s="8">
        <f t="shared" si="8"/>
        <v>-4.0665731980910939E-2</v>
      </c>
      <c r="AO8" s="8">
        <f t="shared" si="9"/>
        <v>-8.973573174560999E-2</v>
      </c>
      <c r="AP8" s="8">
        <f t="shared" si="10"/>
        <v>-9.6154953447701308E-2</v>
      </c>
      <c r="AQ8" s="8">
        <f t="shared" si="11"/>
        <v>-0.10830825589394831</v>
      </c>
      <c r="AR8" s="8">
        <f t="shared" si="12"/>
        <v>-9.6613475690354431E-2</v>
      </c>
      <c r="AS8" s="8">
        <f t="shared" si="4"/>
        <v>-0.14215517483892953</v>
      </c>
      <c r="AT8" s="159"/>
    </row>
    <row r="9" spans="1:46" ht="24.75" customHeight="1" x14ac:dyDescent="0.2">
      <c r="A9" s="133"/>
      <c r="B9" s="99" t="s">
        <v>12</v>
      </c>
      <c r="C9" s="119">
        <v>5.0259199999999997E-2</v>
      </c>
      <c r="D9" s="119">
        <v>4.8769600000000003E-2</v>
      </c>
      <c r="E9" s="119">
        <v>3.1677900000000002E-2</v>
      </c>
      <c r="F9" s="119">
        <v>2.7468800000000002E-2</v>
      </c>
      <c r="G9" s="119">
        <v>3.4251499999999997E-2</v>
      </c>
      <c r="H9" s="119">
        <v>2.7674199999999999E-2</v>
      </c>
      <c r="I9" s="119">
        <v>2.96183E-2</v>
      </c>
      <c r="J9" s="119">
        <v>2.4735340000000001E-2</v>
      </c>
      <c r="K9" s="119">
        <v>2.73061E-2</v>
      </c>
      <c r="L9" s="119">
        <v>3.1193080000000002E-2</v>
      </c>
      <c r="M9" s="119">
        <v>2.37109E-2</v>
      </c>
      <c r="N9" s="119">
        <v>2.3458699999999999E-2</v>
      </c>
      <c r="O9" s="119">
        <v>2.3752499999999999E-2</v>
      </c>
      <c r="P9" s="119">
        <v>2.1999399999999999E-2</v>
      </c>
      <c r="Q9" s="119">
        <v>1.9335499999999999E-2</v>
      </c>
      <c r="R9" s="119">
        <v>1.00663E-2</v>
      </c>
      <c r="S9" s="119">
        <v>1.0377300000000001E-2</v>
      </c>
      <c r="T9" s="119">
        <v>1.00762E-2</v>
      </c>
      <c r="U9" s="119">
        <v>1.00246E-2</v>
      </c>
      <c r="V9" s="119">
        <v>1.02595E-2</v>
      </c>
      <c r="W9" s="119">
        <v>1.05489E-2</v>
      </c>
      <c r="X9" s="119">
        <v>1.1668100000000001E-2</v>
      </c>
      <c r="Y9" s="119">
        <v>1.155044E-2</v>
      </c>
      <c r="Z9" s="119">
        <v>8.9555899999999994E-3</v>
      </c>
      <c r="AA9" s="119">
        <v>8.5091999999999998E-3</v>
      </c>
      <c r="AB9" s="119">
        <v>7.9635799999999996E-3</v>
      </c>
      <c r="AC9" s="119">
        <v>8.3666999999999995E-3</v>
      </c>
      <c r="AD9" s="119">
        <v>8.1428999999999998E-3</v>
      </c>
      <c r="AE9" s="120">
        <v>8.3669E-3</v>
      </c>
      <c r="AF9" s="122">
        <v>0.01</v>
      </c>
      <c r="AG9" s="69"/>
      <c r="AH9" s="33">
        <f t="shared" si="0"/>
        <v>0.19518579163130911</v>
      </c>
      <c r="AI9" s="33">
        <f t="shared" si="5"/>
        <v>2.7508627147576445E-2</v>
      </c>
      <c r="AJ9" s="63">
        <f t="shared" si="1"/>
        <v>-2.67488974147513E-2</v>
      </c>
      <c r="AK9" s="12">
        <f t="shared" si="2"/>
        <v>5.0620449596789373E-2</v>
      </c>
      <c r="AL9" s="8">
        <f t="shared" si="6"/>
        <v>-6.4121186480515222E-2</v>
      </c>
      <c r="AM9" s="8">
        <f t="shared" si="7"/>
        <v>-0.82181192697058447</v>
      </c>
      <c r="AN9" s="8">
        <f t="shared" si="8"/>
        <v>-0.83069368394244236</v>
      </c>
      <c r="AO9" s="8">
        <f t="shared" si="9"/>
        <v>-0.84154980580669814</v>
      </c>
      <c r="AP9" s="8">
        <f t="shared" si="10"/>
        <v>-0.83352898573793455</v>
      </c>
      <c r="AQ9" s="8">
        <f t="shared" si="11"/>
        <v>-0.83798190182096011</v>
      </c>
      <c r="AR9" s="8">
        <f t="shared" si="12"/>
        <v>-0.83352500636699345</v>
      </c>
      <c r="AS9" s="8">
        <f t="shared" si="4"/>
        <v>-0.80103145294791789</v>
      </c>
      <c r="AT9" s="159"/>
    </row>
    <row r="10" spans="1:46" ht="12.75" customHeight="1" x14ac:dyDescent="0.2">
      <c r="A10" s="134"/>
      <c r="B10" s="101" t="s">
        <v>8</v>
      </c>
      <c r="C10" s="44">
        <f t="shared" ref="C10:H10" si="13">C5+C6+C7+C8+C9</f>
        <v>0.27534639434999997</v>
      </c>
      <c r="D10" s="44">
        <f t="shared" si="13"/>
        <v>0.30182438175000004</v>
      </c>
      <c r="E10" s="44">
        <f t="shared" si="13"/>
        <v>0.18336692525000001</v>
      </c>
      <c r="F10" s="44">
        <f t="shared" si="13"/>
        <v>0.19228485740000001</v>
      </c>
      <c r="G10" s="44">
        <f t="shared" si="13"/>
        <v>0.18974099615000001</v>
      </c>
      <c r="H10" s="44">
        <f t="shared" si="13"/>
        <v>0.15996539385</v>
      </c>
      <c r="I10" s="44">
        <f t="shared" ref="I10:AD10" si="14">I5+I6+I7+I8+I9</f>
        <v>0.17475497345000002</v>
      </c>
      <c r="J10" s="44">
        <f t="shared" si="14"/>
        <v>0.16814224929999999</v>
      </c>
      <c r="K10" s="44">
        <f t="shared" si="14"/>
        <v>0.2019715513</v>
      </c>
      <c r="L10" s="44">
        <f t="shared" si="14"/>
        <v>0.17207384210000001</v>
      </c>
      <c r="M10" s="44">
        <f t="shared" si="14"/>
        <v>0.15435656268052819</v>
      </c>
      <c r="N10" s="44">
        <f t="shared" si="14"/>
        <v>0.18489905259475237</v>
      </c>
      <c r="O10" s="44">
        <f t="shared" si="14"/>
        <v>0.2138041781122238</v>
      </c>
      <c r="P10" s="44">
        <f t="shared" si="14"/>
        <v>0.22549510469790887</v>
      </c>
      <c r="Q10" s="44">
        <f t="shared" si="14"/>
        <v>0.24366546462102465</v>
      </c>
      <c r="R10" s="44">
        <f t="shared" si="14"/>
        <v>0.16878670874503818</v>
      </c>
      <c r="S10" s="44">
        <f t="shared" si="14"/>
        <v>0.167327134225603</v>
      </c>
      <c r="T10" s="44">
        <f t="shared" si="14"/>
        <v>0.15438018524002134</v>
      </c>
      <c r="U10" s="44">
        <f t="shared" si="14"/>
        <v>0.16884485554157369</v>
      </c>
      <c r="V10" s="44">
        <f t="shared" si="14"/>
        <v>0.1679609572950421</v>
      </c>
      <c r="W10" s="44">
        <f t="shared" si="14"/>
        <v>0.16788648810813356</v>
      </c>
      <c r="X10" s="44">
        <f t="shared" si="14"/>
        <v>0.16072248868140088</v>
      </c>
      <c r="Y10" s="44">
        <f t="shared" si="14"/>
        <v>0.17634825345712768</v>
      </c>
      <c r="Z10" s="44">
        <f t="shared" si="14"/>
        <v>0.30107329006314115</v>
      </c>
      <c r="AA10" s="44">
        <f t="shared" si="14"/>
        <v>0.1411398664936013</v>
      </c>
      <c r="AB10" s="44">
        <f t="shared" si="14"/>
        <v>0.15521243663406117</v>
      </c>
      <c r="AC10" s="44">
        <f t="shared" si="14"/>
        <v>0.15858209676534524</v>
      </c>
      <c r="AD10" s="44">
        <f t="shared" si="14"/>
        <v>0.16334317595989117</v>
      </c>
      <c r="AE10" s="43">
        <f t="shared" ref="AE10" si="15">AE5+AE6+AE7+AE8+AE9</f>
        <v>0.16099306686472367</v>
      </c>
      <c r="AF10" s="109">
        <f>SUM(AF5+AF6+AF7+AF8+AF9)</f>
        <v>0.1545417745668759</v>
      </c>
      <c r="AG10" s="83"/>
      <c r="AH10" s="45">
        <f t="shared" si="0"/>
        <v>-4.0071864108710636E-2</v>
      </c>
      <c r="AI10" s="45">
        <f t="shared" si="5"/>
        <v>-1.4387556023427448E-2</v>
      </c>
      <c r="AJ10" s="34">
        <f t="shared" si="1"/>
        <v>3.0022803908255357E-2</v>
      </c>
      <c r="AK10" s="46">
        <f t="shared" si="2"/>
        <v>2.1709987964615176E-2</v>
      </c>
      <c r="AL10" s="47">
        <f t="shared" si="6"/>
        <v>9.9706556978342228E-2</v>
      </c>
      <c r="AM10" s="48">
        <f t="shared" si="7"/>
        <v>9.3434656276773526E-2</v>
      </c>
      <c r="AN10" s="48">
        <f t="shared" si="8"/>
        <v>-0.48740978857999956</v>
      </c>
      <c r="AO10" s="48">
        <f t="shared" si="9"/>
        <v>-0.43630118345851077</v>
      </c>
      <c r="AP10" s="48">
        <f t="shared" si="10"/>
        <v>-0.42406328893572726</v>
      </c>
      <c r="AQ10" s="48">
        <f t="shared" si="11"/>
        <v>-0.40677205399587907</v>
      </c>
      <c r="AR10" s="47">
        <f t="shared" si="12"/>
        <v>-0.41530715430367615</v>
      </c>
      <c r="AS10" s="47">
        <f t="shared" si="4"/>
        <v>-0.43873688656175452</v>
      </c>
      <c r="AT10" s="159"/>
    </row>
    <row r="11" spans="1:46" ht="12.75" customHeight="1" x14ac:dyDescent="0.2">
      <c r="A11" s="127" t="s">
        <v>20</v>
      </c>
      <c r="B11" s="99" t="s">
        <v>21</v>
      </c>
      <c r="C11" s="119">
        <v>2.5125999999999998E-3</v>
      </c>
      <c r="D11" s="119">
        <v>2.7533000000000002E-3</v>
      </c>
      <c r="E11" s="119">
        <v>1.7650000000000001E-3</v>
      </c>
      <c r="F11" s="119">
        <v>1.3213000000000001E-3</v>
      </c>
      <c r="G11" s="119">
        <v>9.9160000000000003E-4</v>
      </c>
      <c r="H11" s="119">
        <v>1.3393999999999999E-3</v>
      </c>
      <c r="I11" s="119">
        <v>1.4746E-3</v>
      </c>
      <c r="J11" s="119">
        <v>1.6505000000000001E-3</v>
      </c>
      <c r="K11" s="119">
        <v>1.7435E-3</v>
      </c>
      <c r="L11" s="119">
        <v>1.5692E-3</v>
      </c>
      <c r="M11" s="119">
        <v>1.40054E-3</v>
      </c>
      <c r="N11" s="119">
        <v>1.5288000000000001E-3</v>
      </c>
      <c r="O11" s="119">
        <v>1.5789000000000001E-3</v>
      </c>
      <c r="P11" s="119">
        <v>1.6199999999999999E-3</v>
      </c>
      <c r="Q11" s="119">
        <v>1.7964000000000001E-3</v>
      </c>
      <c r="R11" s="119">
        <v>1.9183E-3</v>
      </c>
      <c r="S11" s="119">
        <v>2.07376E-3</v>
      </c>
      <c r="T11" s="119">
        <v>2.5029399999999999E-3</v>
      </c>
      <c r="U11" s="119">
        <v>2.5106999999999998E-3</v>
      </c>
      <c r="V11" s="119">
        <v>2.0752399999999999E-3</v>
      </c>
      <c r="W11" s="119">
        <v>2.117E-3</v>
      </c>
      <c r="X11" s="119">
        <v>2.1074000000000002E-3</v>
      </c>
      <c r="Y11" s="119">
        <v>2.1248E-3</v>
      </c>
      <c r="Z11" s="119">
        <v>1.9884799999999999E-3</v>
      </c>
      <c r="AA11" s="119">
        <v>2.2425000000000001E-3</v>
      </c>
      <c r="AB11" s="119">
        <v>2.3904E-3</v>
      </c>
      <c r="AC11" s="119">
        <v>2.5508000000000002E-3</v>
      </c>
      <c r="AD11" s="119">
        <v>2.6888200000000002E-3</v>
      </c>
      <c r="AE11" s="120">
        <v>2.8858E-3</v>
      </c>
      <c r="AF11" s="122">
        <v>3.0109651700000001E-5</v>
      </c>
      <c r="AG11" s="69"/>
      <c r="AH11" s="33">
        <f t="shared" si="0"/>
        <v>-0.98956627219488535</v>
      </c>
      <c r="AI11" s="33">
        <f t="shared" si="5"/>
        <v>7.3258901674340349E-2</v>
      </c>
      <c r="AJ11" s="63">
        <f t="shared" si="1"/>
        <v>5.410851497569389E-2</v>
      </c>
      <c r="AK11" s="12">
        <f t="shared" si="2"/>
        <v>6.7101740294511464E-2</v>
      </c>
      <c r="AL11" s="8">
        <f t="shared" si="6"/>
        <v>6.5953177257525017E-2</v>
      </c>
      <c r="AM11" s="8">
        <f t="shared" si="7"/>
        <v>-0.20859667276924299</v>
      </c>
      <c r="AN11" s="8">
        <f t="shared" si="8"/>
        <v>-0.10749820902650629</v>
      </c>
      <c r="AO11" s="8">
        <f t="shared" si="9"/>
        <v>-4.8634880203772921E-2</v>
      </c>
      <c r="AP11" s="8">
        <f t="shared" si="10"/>
        <v>1.5203374990050303E-2</v>
      </c>
      <c r="AQ11" s="8">
        <f t="shared" si="11"/>
        <v>7.0134522009074413E-2</v>
      </c>
      <c r="AR11" s="8">
        <f t="shared" si="12"/>
        <v>0.14853140173525439</v>
      </c>
      <c r="AS11" s="8">
        <f t="shared" si="4"/>
        <v>-0.98801653597866756</v>
      </c>
      <c r="AT11" s="159"/>
    </row>
    <row r="12" spans="1:46" ht="12.75" customHeight="1" x14ac:dyDescent="0.2">
      <c r="A12" s="128"/>
      <c r="B12" s="99" t="s">
        <v>22</v>
      </c>
      <c r="C12" s="119">
        <v>1.1711E-3</v>
      </c>
      <c r="D12" s="119">
        <v>1.2206999999999999E-3</v>
      </c>
      <c r="E12" s="119">
        <v>1.611E-3</v>
      </c>
      <c r="F12" s="119">
        <v>1.1412099999999999E-3</v>
      </c>
      <c r="G12" s="119">
        <v>1.2109E-3</v>
      </c>
      <c r="H12" s="119">
        <v>7.8390000000000003E-4</v>
      </c>
      <c r="I12" s="119">
        <v>8.5599999999999999E-4</v>
      </c>
      <c r="J12" s="119">
        <v>8.2689999999999999E-4</v>
      </c>
      <c r="K12" s="119">
        <v>7.8779999999999996E-4</v>
      </c>
      <c r="L12" s="119">
        <v>6.9660000000000002E-4</v>
      </c>
      <c r="M12" s="119">
        <v>7.2709999999999995E-4</v>
      </c>
      <c r="N12" s="119">
        <v>6.4700000000000001E-4</v>
      </c>
      <c r="O12" s="119">
        <v>7.0100000000000002E-4</v>
      </c>
      <c r="P12" s="119">
        <v>7.6880000000000004E-4</v>
      </c>
      <c r="Q12" s="119">
        <v>7.7839999999999995E-4</v>
      </c>
      <c r="R12" s="119">
        <v>7.8669999999999999E-4</v>
      </c>
      <c r="S12" s="119">
        <v>7.5889999999999993E-5</v>
      </c>
      <c r="T12" s="119">
        <v>7.7700000000000002E-4</v>
      </c>
      <c r="U12" s="119">
        <v>7.8799999999999996E-4</v>
      </c>
      <c r="V12" s="119">
        <v>6.0950000000000002E-4</v>
      </c>
      <c r="W12" s="119">
        <v>6.5320000000000005E-4</v>
      </c>
      <c r="X12" s="119">
        <v>6.6730000000000001E-4</v>
      </c>
      <c r="Y12" s="119">
        <v>6.2679999999999995E-4</v>
      </c>
      <c r="Z12" s="119">
        <v>5.7870000000000003E-4</v>
      </c>
      <c r="AA12" s="119">
        <v>6.0439999999999995E-4</v>
      </c>
      <c r="AB12" s="119">
        <v>5.6599999999999999E-4</v>
      </c>
      <c r="AC12" s="119">
        <v>5.4770000000000003E-4</v>
      </c>
      <c r="AD12" s="119">
        <v>5.9719999999999999E-4</v>
      </c>
      <c r="AE12" s="120">
        <v>6.5939999999999998E-4</v>
      </c>
      <c r="AF12" s="122">
        <v>6.07402229E-4</v>
      </c>
      <c r="AG12" s="69"/>
      <c r="AH12" s="33">
        <f t="shared" si="0"/>
        <v>-7.8856188959660262E-2</v>
      </c>
      <c r="AI12" s="33">
        <f t="shared" si="5"/>
        <v>0.10415271265907568</v>
      </c>
      <c r="AJ12" s="63">
        <f t="shared" si="1"/>
        <v>9.0377944129998083E-2</v>
      </c>
      <c r="AK12" s="12">
        <f t="shared" si="2"/>
        <v>-3.2332155477031728E-2</v>
      </c>
      <c r="AL12" s="8">
        <f t="shared" si="6"/>
        <v>-6.3534083388484389E-2</v>
      </c>
      <c r="AM12" s="8">
        <f t="shared" si="7"/>
        <v>-0.50584920160532831</v>
      </c>
      <c r="AN12" s="8">
        <f t="shared" si="8"/>
        <v>-0.48390402185978998</v>
      </c>
      <c r="AO12" s="8">
        <f t="shared" si="9"/>
        <v>-0.51669370677141147</v>
      </c>
      <c r="AP12" s="8">
        <f t="shared" si="10"/>
        <v>-0.53232004098710617</v>
      </c>
      <c r="AQ12" s="8">
        <f t="shared" si="11"/>
        <v>-0.49005208778071901</v>
      </c>
      <c r="AR12" s="8">
        <f t="shared" si="12"/>
        <v>-0.43693962940824865</v>
      </c>
      <c r="AS12" s="8">
        <f t="shared" si="4"/>
        <v>-0.48134042438732816</v>
      </c>
      <c r="AT12" s="159"/>
    </row>
    <row r="13" spans="1:46" ht="12.75" customHeight="1" x14ac:dyDescent="0.2">
      <c r="A13" s="129"/>
      <c r="B13" s="101" t="s">
        <v>8</v>
      </c>
      <c r="C13" s="44">
        <f t="shared" ref="C13:K13" si="16">C11+C12</f>
        <v>3.6836999999999998E-3</v>
      </c>
      <c r="D13" s="44">
        <f t="shared" si="16"/>
        <v>3.9740000000000001E-3</v>
      </c>
      <c r="E13" s="44">
        <f t="shared" si="16"/>
        <v>3.3760000000000001E-3</v>
      </c>
      <c r="F13" s="44">
        <f t="shared" si="16"/>
        <v>2.4625100000000002E-3</v>
      </c>
      <c r="G13" s="44">
        <f t="shared" si="16"/>
        <v>2.2025E-3</v>
      </c>
      <c r="H13" s="44">
        <f t="shared" si="16"/>
        <v>2.1232999999999998E-3</v>
      </c>
      <c r="I13" s="44">
        <f t="shared" si="16"/>
        <v>2.3305999999999999E-3</v>
      </c>
      <c r="J13" s="44">
        <f t="shared" si="16"/>
        <v>2.4774000000000003E-3</v>
      </c>
      <c r="K13" s="44">
        <f t="shared" si="16"/>
        <v>2.5313000000000002E-3</v>
      </c>
      <c r="L13" s="44">
        <f t="shared" ref="L13:AD13" si="17">L11+L12</f>
        <v>2.2658000000000001E-3</v>
      </c>
      <c r="M13" s="44">
        <f t="shared" si="17"/>
        <v>2.1276400000000001E-3</v>
      </c>
      <c r="N13" s="44">
        <f t="shared" si="17"/>
        <v>2.1758000000000003E-3</v>
      </c>
      <c r="O13" s="44">
        <f t="shared" si="17"/>
        <v>2.2799000000000001E-3</v>
      </c>
      <c r="P13" s="44">
        <f t="shared" si="17"/>
        <v>2.3888E-3</v>
      </c>
      <c r="Q13" s="44">
        <f t="shared" si="17"/>
        <v>2.5747999999999999E-3</v>
      </c>
      <c r="R13" s="44">
        <f t="shared" si="17"/>
        <v>2.7049999999999999E-3</v>
      </c>
      <c r="S13" s="44">
        <f t="shared" si="17"/>
        <v>2.1496499999999999E-3</v>
      </c>
      <c r="T13" s="44">
        <f t="shared" si="17"/>
        <v>3.2799399999999999E-3</v>
      </c>
      <c r="U13" s="44">
        <f t="shared" si="17"/>
        <v>3.2986999999999999E-3</v>
      </c>
      <c r="V13" s="44">
        <f t="shared" si="17"/>
        <v>2.6847399999999997E-3</v>
      </c>
      <c r="W13" s="44">
        <f t="shared" si="17"/>
        <v>2.7702E-3</v>
      </c>
      <c r="X13" s="44">
        <f t="shared" si="17"/>
        <v>2.7747000000000002E-3</v>
      </c>
      <c r="Y13" s="44">
        <f t="shared" si="17"/>
        <v>2.7515999999999999E-3</v>
      </c>
      <c r="Z13" s="44">
        <f t="shared" si="17"/>
        <v>2.5671800000000001E-3</v>
      </c>
      <c r="AA13" s="44">
        <f t="shared" si="17"/>
        <v>2.8469000000000003E-3</v>
      </c>
      <c r="AB13" s="44">
        <f t="shared" si="17"/>
        <v>2.9564000000000001E-3</v>
      </c>
      <c r="AC13" s="44">
        <f t="shared" si="17"/>
        <v>3.0985000000000001E-3</v>
      </c>
      <c r="AD13" s="44">
        <f t="shared" si="17"/>
        <v>3.2860200000000002E-3</v>
      </c>
      <c r="AE13" s="43">
        <f t="shared" ref="AE13" si="18">AE11+AE12</f>
        <v>3.5452000000000001E-3</v>
      </c>
      <c r="AF13" s="109">
        <f>SUM(AF11+AF12)</f>
        <v>6.3751188070000002E-4</v>
      </c>
      <c r="AG13" s="83"/>
      <c r="AH13" s="45">
        <f t="shared" si="0"/>
        <v>-0.82017604628793861</v>
      </c>
      <c r="AI13" s="45">
        <f t="shared" si="5"/>
        <v>7.887353089755994E-2</v>
      </c>
      <c r="AJ13" s="34">
        <f t="shared" si="1"/>
        <v>6.0519606261094087E-2</v>
      </c>
      <c r="AK13" s="46">
        <f t="shared" si="2"/>
        <v>4.8065214450006777E-2</v>
      </c>
      <c r="AL13" s="48">
        <f t="shared" si="6"/>
        <v>3.8462889458709397E-2</v>
      </c>
      <c r="AM13" s="48">
        <f t="shared" si="7"/>
        <v>-0.30309742921519117</v>
      </c>
      <c r="AN13" s="48">
        <f t="shared" si="8"/>
        <v>-0.22716290685995047</v>
      </c>
      <c r="AO13" s="48">
        <f t="shared" si="9"/>
        <v>-0.19743735917691446</v>
      </c>
      <c r="AP13" s="48">
        <f t="shared" si="10"/>
        <v>-0.15886201373618908</v>
      </c>
      <c r="AQ13" s="48">
        <f t="shared" si="11"/>
        <v>-0.10795667399625368</v>
      </c>
      <c r="AR13" s="47">
        <f t="shared" si="12"/>
        <v>-3.7598067160735063E-2</v>
      </c>
      <c r="AS13" s="47">
        <f t="shared" si="4"/>
        <v>-0.82693707937671357</v>
      </c>
      <c r="AT13" s="159"/>
    </row>
    <row r="14" spans="1:46" s="5" customFormat="1" ht="22.15" customHeight="1" x14ac:dyDescent="0.2">
      <c r="A14" s="139" t="s">
        <v>23</v>
      </c>
      <c r="B14" s="140"/>
      <c r="C14" s="119">
        <v>1.73029E-2</v>
      </c>
      <c r="D14" s="119">
        <v>1.7699699999999999E-2</v>
      </c>
      <c r="E14" s="119">
        <v>1.2982820000000001E-2</v>
      </c>
      <c r="F14" s="119">
        <v>8.2816000000000001E-3</v>
      </c>
      <c r="G14" s="119">
        <v>6.5719999999999997E-3</v>
      </c>
      <c r="H14" s="119">
        <v>1.8715099999999998E-2</v>
      </c>
      <c r="I14" s="119">
        <v>1.7931699999999998E-2</v>
      </c>
      <c r="J14" s="119">
        <v>1.7891879999999999E-2</v>
      </c>
      <c r="K14" s="119">
        <v>1.7919000000000001E-2</v>
      </c>
      <c r="L14" s="119">
        <v>1.6422099999999999E-2</v>
      </c>
      <c r="M14" s="119">
        <v>2.0032000000000001E-2</v>
      </c>
      <c r="N14" s="119">
        <v>2.0059899999999999E-2</v>
      </c>
      <c r="O14" s="119">
        <v>1.50835E-2</v>
      </c>
      <c r="P14" s="119">
        <v>1.51945E-2</v>
      </c>
      <c r="Q14" s="119">
        <v>1.8320179999999998E-2</v>
      </c>
      <c r="R14" s="119">
        <v>1.5595400000000001E-2</v>
      </c>
      <c r="S14" s="119">
        <v>1.07303E-2</v>
      </c>
      <c r="T14" s="119">
        <v>9.5899000000000002E-3</v>
      </c>
      <c r="U14" s="119">
        <v>1.05662E-2</v>
      </c>
      <c r="V14" s="119">
        <v>9.1392000000000001E-3</v>
      </c>
      <c r="W14" s="119">
        <v>8.5111400000000004E-3</v>
      </c>
      <c r="X14" s="119">
        <v>1.0115499999999999E-2</v>
      </c>
      <c r="Y14" s="119">
        <v>1.32356E-2</v>
      </c>
      <c r="Z14" s="119">
        <v>1.35549E-2</v>
      </c>
      <c r="AA14" s="119">
        <v>1.42381E-2</v>
      </c>
      <c r="AB14" s="119">
        <v>1.2559560000000001E-2</v>
      </c>
      <c r="AC14" s="119">
        <v>5.9023000000000001E-3</v>
      </c>
      <c r="AD14" s="119">
        <v>4.7042000000000004E-3</v>
      </c>
      <c r="AE14" s="120">
        <v>6.4040800000000004E-3</v>
      </c>
      <c r="AF14" s="124">
        <v>0.01</v>
      </c>
      <c r="AG14" s="72"/>
      <c r="AH14" s="33">
        <f t="shared" si="0"/>
        <v>0.56150454085520474</v>
      </c>
      <c r="AI14" s="33">
        <f t="shared" si="5"/>
        <v>0.36135368394200923</v>
      </c>
      <c r="AJ14" s="63">
        <f t="shared" si="1"/>
        <v>-0.20298866543550814</v>
      </c>
      <c r="AK14" s="12">
        <f t="shared" si="2"/>
        <v>-0.53005519301631587</v>
      </c>
      <c r="AL14" s="8">
        <f t="shared" si="6"/>
        <v>-0.11789072980243145</v>
      </c>
      <c r="AM14" s="8">
        <f t="shared" si="7"/>
        <v>-0.21661108831467557</v>
      </c>
      <c r="AN14" s="8">
        <f t="shared" si="8"/>
        <v>-0.17712637765923628</v>
      </c>
      <c r="AO14" s="8">
        <f t="shared" si="9"/>
        <v>-0.27413554953215929</v>
      </c>
      <c r="AP14" s="8">
        <f t="shared" si="10"/>
        <v>-0.65888377092857275</v>
      </c>
      <c r="AQ14" s="8">
        <f t="shared" si="11"/>
        <v>-0.72812649902617477</v>
      </c>
      <c r="AR14" s="8">
        <f t="shared" si="12"/>
        <v>-0.62988400788307164</v>
      </c>
      <c r="AS14" s="8">
        <f t="shared" si="4"/>
        <v>-0.42206219766628711</v>
      </c>
      <c r="AT14" s="159"/>
    </row>
    <row r="15" spans="1:46" ht="12.75" customHeight="1" x14ac:dyDescent="0.2">
      <c r="A15" s="153" t="s">
        <v>0</v>
      </c>
      <c r="B15" s="154"/>
      <c r="C15" s="119">
        <v>6.2912000000000003E-3</v>
      </c>
      <c r="D15" s="119">
        <v>6.1787999999999999E-3</v>
      </c>
      <c r="E15" s="119">
        <v>1.10446E-2</v>
      </c>
      <c r="F15" s="119">
        <v>1.1214399999999999E-2</v>
      </c>
      <c r="G15" s="119">
        <v>6.7447000000000002E-3</v>
      </c>
      <c r="H15" s="119">
        <v>5.7470000000000004E-3</v>
      </c>
      <c r="I15" s="119">
        <v>5.9435E-3</v>
      </c>
      <c r="J15" s="119">
        <v>6.3064000000000002E-3</v>
      </c>
      <c r="K15" s="119">
        <v>7.1650000000000004E-3</v>
      </c>
      <c r="L15" s="119">
        <v>6.3467000000000003E-3</v>
      </c>
      <c r="M15" s="119">
        <v>5.2490999999999996E-3</v>
      </c>
      <c r="N15" s="119">
        <v>5.9461000000000002E-3</v>
      </c>
      <c r="O15" s="119">
        <v>6.0813999999999998E-3</v>
      </c>
      <c r="P15" s="119">
        <v>5.6826999999999997E-3</v>
      </c>
      <c r="Q15" s="119">
        <v>5.6239000000000003E-3</v>
      </c>
      <c r="R15" s="119">
        <v>8.5308999999999992E-3</v>
      </c>
      <c r="S15" s="119">
        <v>8.0341000000000006E-3</v>
      </c>
      <c r="T15" s="119">
        <v>6.0675E-3</v>
      </c>
      <c r="U15" s="119">
        <v>6.0108999999999996E-3</v>
      </c>
      <c r="V15" s="119">
        <v>6.3531000000000004E-3</v>
      </c>
      <c r="W15" s="119">
        <v>6.5967999999999999E-3</v>
      </c>
      <c r="X15" s="119">
        <v>6.9351999999999999E-3</v>
      </c>
      <c r="Y15" s="119">
        <v>6.8310999999999997E-3</v>
      </c>
      <c r="Z15" s="119">
        <v>6.7879999999999998E-3</v>
      </c>
      <c r="AA15" s="119">
        <v>7.1393999999999997E-3</v>
      </c>
      <c r="AB15" s="119">
        <v>6.9633000000000004E-3</v>
      </c>
      <c r="AC15" s="119">
        <v>6.4305100000000004E-3</v>
      </c>
      <c r="AD15" s="119">
        <v>6.7134500000000001E-3</v>
      </c>
      <c r="AE15" s="120">
        <v>6.9156E-3</v>
      </c>
      <c r="AF15" s="122">
        <v>1.54021824E-3</v>
      </c>
      <c r="AG15" s="69"/>
      <c r="AH15" s="33">
        <f t="shared" si="0"/>
        <v>-0.77728349817803222</v>
      </c>
      <c r="AI15" s="33">
        <f t="shared" si="5"/>
        <v>3.0111194691254107E-2</v>
      </c>
      <c r="AJ15" s="63">
        <f t="shared" si="1"/>
        <v>4.3999620558866984E-2</v>
      </c>
      <c r="AK15" s="12">
        <f t="shared" si="2"/>
        <v>-7.6514009162322455E-2</v>
      </c>
      <c r="AL15" s="8">
        <f t="shared" si="6"/>
        <v>-2.4665938314143956E-2</v>
      </c>
      <c r="AM15" s="8">
        <f t="shared" si="7"/>
        <v>7.8967446592065019E-2</v>
      </c>
      <c r="AN15" s="8">
        <f t="shared" si="8"/>
        <v>0.13482324516785343</v>
      </c>
      <c r="AO15" s="8">
        <f t="shared" si="9"/>
        <v>0.10683176500508648</v>
      </c>
      <c r="AP15" s="8">
        <f t="shared" si="10"/>
        <v>2.214362919633776E-2</v>
      </c>
      <c r="AQ15" s="8">
        <f t="shared" si="11"/>
        <v>6.7117561037639856E-2</v>
      </c>
      <c r="AR15" s="8">
        <f t="shared" si="12"/>
        <v>9.9249745676500467E-2</v>
      </c>
      <c r="AS15" s="8">
        <f t="shared" si="4"/>
        <v>-0.75517894201424207</v>
      </c>
      <c r="AT15" s="159"/>
    </row>
    <row r="16" spans="1:46" ht="16.5" thickBot="1" x14ac:dyDescent="0.25">
      <c r="A16" s="155" t="s">
        <v>9</v>
      </c>
      <c r="B16" s="155"/>
      <c r="C16" s="10">
        <f>C10+C13+C14+C15</f>
        <v>0.30262419434999999</v>
      </c>
      <c r="D16" s="10">
        <f t="shared" ref="D16:N16" si="19">D10+D13+D14+D15</f>
        <v>0.32967688174999998</v>
      </c>
      <c r="E16" s="10">
        <f t="shared" si="19"/>
        <v>0.21077034524999999</v>
      </c>
      <c r="F16" s="10">
        <f t="shared" si="19"/>
        <v>0.2142433674</v>
      </c>
      <c r="G16" s="10">
        <f t="shared" si="19"/>
        <v>0.20526019614999999</v>
      </c>
      <c r="H16" s="10">
        <f t="shared" si="19"/>
        <v>0.18655079385000001</v>
      </c>
      <c r="I16" s="10">
        <f t="shared" si="19"/>
        <v>0.20096077344999999</v>
      </c>
      <c r="J16" s="10">
        <f t="shared" si="19"/>
        <v>0.19481792929999997</v>
      </c>
      <c r="K16" s="10">
        <f t="shared" si="19"/>
        <v>0.22958685130000001</v>
      </c>
      <c r="L16" s="10">
        <f t="shared" si="19"/>
        <v>0.19710844210000003</v>
      </c>
      <c r="M16" s="10">
        <f t="shared" si="19"/>
        <v>0.18176530268052821</v>
      </c>
      <c r="N16" s="10">
        <f t="shared" si="19"/>
        <v>0.21308085259475237</v>
      </c>
      <c r="O16" s="10">
        <f t="shared" ref="O16:AD16" si="20">O10+O13+O14+O15</f>
        <v>0.23724897811222379</v>
      </c>
      <c r="P16" s="10">
        <f t="shared" si="20"/>
        <v>0.24876110469790888</v>
      </c>
      <c r="Q16" s="10">
        <f t="shared" si="20"/>
        <v>0.27018434462102464</v>
      </c>
      <c r="R16" s="10">
        <f t="shared" si="20"/>
        <v>0.19561800874503821</v>
      </c>
      <c r="S16" s="10">
        <f t="shared" si="20"/>
        <v>0.18824118422560299</v>
      </c>
      <c r="T16" s="10">
        <f t="shared" si="20"/>
        <v>0.17331752524002136</v>
      </c>
      <c r="U16" s="10">
        <f t="shared" si="20"/>
        <v>0.18872065554157369</v>
      </c>
      <c r="V16" s="10">
        <f t="shared" si="20"/>
        <v>0.1861379972950421</v>
      </c>
      <c r="W16" s="10">
        <f t="shared" si="20"/>
        <v>0.18576462810813354</v>
      </c>
      <c r="X16" s="10">
        <f t="shared" si="20"/>
        <v>0.18054788868140087</v>
      </c>
      <c r="Y16" s="10">
        <f t="shared" si="20"/>
        <v>0.19916655345712767</v>
      </c>
      <c r="Z16" s="10">
        <f t="shared" si="20"/>
        <v>0.32398337006314115</v>
      </c>
      <c r="AA16" s="10">
        <f t="shared" si="20"/>
        <v>0.16536426649360131</v>
      </c>
      <c r="AB16" s="10">
        <f t="shared" si="20"/>
        <v>0.17769169663406117</v>
      </c>
      <c r="AC16" s="10">
        <f t="shared" si="20"/>
        <v>0.17401340676534524</v>
      </c>
      <c r="AD16" s="10">
        <f t="shared" si="20"/>
        <v>0.17804684595989118</v>
      </c>
      <c r="AE16" s="49">
        <f t="shared" ref="AE16" si="21">AE10+AE13+AE14+AE15</f>
        <v>0.17785794686472367</v>
      </c>
      <c r="AF16" s="86">
        <f>SUM(AF10+AF13+AF14+AF15)</f>
        <v>0.1667195046875759</v>
      </c>
      <c r="AG16" s="84"/>
      <c r="AH16" s="41">
        <f t="shared" si="0"/>
        <v>-6.2625496209171433E-2</v>
      </c>
      <c r="AI16" s="41">
        <f t="shared" si="5"/>
        <v>-1.0609516509495409E-3</v>
      </c>
      <c r="AJ16" s="50">
        <f t="shared" si="1"/>
        <v>2.3178899083246923E-2</v>
      </c>
      <c r="AK16" s="51">
        <f t="shared" si="2"/>
        <v>-2.0700403780211606E-2</v>
      </c>
      <c r="AL16" s="54">
        <f>(AB16-AA16)/AA16</f>
        <v>7.4547121949933903E-2</v>
      </c>
      <c r="AM16" s="52">
        <f t="shared" si="7"/>
        <v>7.0579868073727819E-2</v>
      </c>
      <c r="AN16" s="52">
        <f t="shared" si="8"/>
        <v>-0.45356561180184662</v>
      </c>
      <c r="AO16" s="53">
        <f t="shared" si="9"/>
        <v>-0.41283050082720135</v>
      </c>
      <c r="AP16" s="53">
        <f t="shared" si="10"/>
        <v>-0.42498514654750291</v>
      </c>
      <c r="AQ16" s="51">
        <f t="shared" si="11"/>
        <v>-0.41165693528795944</v>
      </c>
      <c r="AR16" s="54">
        <f t="shared" si="12"/>
        <v>-0.41228113883379042</v>
      </c>
      <c r="AS16" s="54">
        <f t="shared" si="4"/>
        <v>-0.44908732414581343</v>
      </c>
      <c r="AT16" s="160"/>
    </row>
    <row r="17" spans="1:38" x14ac:dyDescent="0.2">
      <c r="A17" s="6" t="s">
        <v>25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  <c r="AJ17" s="4"/>
      <c r="AK17" s="4"/>
      <c r="AL17" s="4"/>
    </row>
    <row r="19" spans="1:38" ht="15.75" x14ac:dyDescent="0.25">
      <c r="A19" s="1" t="s">
        <v>26</v>
      </c>
    </row>
    <row r="20" spans="1:38" ht="13.5" customHeight="1" x14ac:dyDescent="0.2"/>
    <row r="21" spans="1:38" ht="14.1" customHeight="1" x14ac:dyDescent="0.2">
      <c r="A21" s="149" t="s">
        <v>1</v>
      </c>
      <c r="B21" s="149" t="s">
        <v>2</v>
      </c>
      <c r="C21" s="149" t="s">
        <v>5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74"/>
      <c r="AH21" s="74"/>
    </row>
    <row r="22" spans="1:38" x14ac:dyDescent="0.2">
      <c r="A22" s="149"/>
      <c r="B22" s="149"/>
      <c r="C22" s="20">
        <v>1990</v>
      </c>
      <c r="D22" s="20">
        <v>1991</v>
      </c>
      <c r="E22" s="20">
        <v>1992</v>
      </c>
      <c r="F22" s="20">
        <v>1993</v>
      </c>
      <c r="G22" s="20">
        <v>1994</v>
      </c>
      <c r="H22" s="20">
        <v>1995</v>
      </c>
      <c r="I22" s="20">
        <v>1996</v>
      </c>
      <c r="J22" s="20">
        <v>1997</v>
      </c>
      <c r="K22" s="20">
        <v>1998</v>
      </c>
      <c r="L22" s="20">
        <v>1999</v>
      </c>
      <c r="M22" s="20">
        <v>2000</v>
      </c>
      <c r="N22" s="20">
        <v>2001</v>
      </c>
      <c r="O22" s="20">
        <v>2002</v>
      </c>
      <c r="P22" s="20">
        <v>2003</v>
      </c>
      <c r="Q22" s="20">
        <v>2004</v>
      </c>
      <c r="R22" s="20">
        <v>2005</v>
      </c>
      <c r="S22" s="20">
        <v>2006</v>
      </c>
      <c r="T22" s="20">
        <v>2007</v>
      </c>
      <c r="U22" s="20">
        <v>2008</v>
      </c>
      <c r="V22" s="20">
        <v>2009</v>
      </c>
      <c r="W22" s="20">
        <v>2010</v>
      </c>
      <c r="X22" s="20">
        <v>2011</v>
      </c>
      <c r="Y22" s="20">
        <v>2012</v>
      </c>
      <c r="Z22" s="20">
        <v>2013</v>
      </c>
      <c r="AA22" s="20">
        <v>2014</v>
      </c>
      <c r="AB22" s="20">
        <v>2015</v>
      </c>
      <c r="AC22" s="20">
        <v>2016</v>
      </c>
      <c r="AD22" s="22">
        <v>2017</v>
      </c>
      <c r="AE22" s="22">
        <v>2018</v>
      </c>
      <c r="AF22" s="65">
        <v>2019</v>
      </c>
      <c r="AG22" s="85"/>
      <c r="AH22" s="85"/>
    </row>
    <row r="23" spans="1:38" ht="12.95" customHeight="1" x14ac:dyDescent="0.2">
      <c r="A23" s="132" t="s">
        <v>3</v>
      </c>
      <c r="B23" s="61" t="s">
        <v>6</v>
      </c>
      <c r="C23" s="64">
        <f t="shared" ref="C23:C34" si="22">C5/C$16</f>
        <v>0.31680890454223526</v>
      </c>
      <c r="D23" s="64">
        <f t="shared" ref="D23:AB33" si="23">D5/D$16</f>
        <v>0.36180022577515786</v>
      </c>
      <c r="E23" s="64">
        <f t="shared" si="23"/>
        <v>0.36704203292090021</v>
      </c>
      <c r="F23" s="64">
        <f t="shared" si="23"/>
        <v>0.34608362979828705</v>
      </c>
      <c r="G23" s="64">
        <f t="shared" si="23"/>
        <v>0.34924681742783187</v>
      </c>
      <c r="H23" s="64">
        <f t="shared" si="23"/>
        <v>0.30492868497648579</v>
      </c>
      <c r="I23" s="64">
        <f t="shared" si="23"/>
        <v>0.30878812533750233</v>
      </c>
      <c r="J23" s="64">
        <f t="shared" si="23"/>
        <v>0.28974832656739469</v>
      </c>
      <c r="K23" s="64">
        <f t="shared" si="23"/>
        <v>0.33423010100753098</v>
      </c>
      <c r="L23" s="64">
        <f t="shared" si="23"/>
        <v>0.26400494542795633</v>
      </c>
      <c r="M23" s="64">
        <f t="shared" si="23"/>
        <v>0.20763063425179831</v>
      </c>
      <c r="N23" s="64">
        <f t="shared" si="23"/>
        <v>0.25343685594996673</v>
      </c>
      <c r="O23" s="64">
        <f t="shared" si="23"/>
        <v>0.27281631022076419</v>
      </c>
      <c r="P23" s="64">
        <f t="shared" si="23"/>
        <v>0.27083232517287986</v>
      </c>
      <c r="Q23" s="64">
        <f t="shared" si="23"/>
        <v>0.298269602311938</v>
      </c>
      <c r="R23" s="64">
        <f t="shared" si="23"/>
        <v>0.17128572438104153</v>
      </c>
      <c r="S23" s="64">
        <f t="shared" si="23"/>
        <v>0.18324867164084208</v>
      </c>
      <c r="T23" s="64">
        <f t="shared" si="23"/>
        <v>0.19137611058234619</v>
      </c>
      <c r="U23" s="64">
        <f t="shared" si="23"/>
        <v>0.20208794096760072</v>
      </c>
      <c r="V23" s="64">
        <f t="shared" si="23"/>
        <v>0.23975008346840251</v>
      </c>
      <c r="W23" s="64">
        <f t="shared" si="23"/>
        <v>0.23459682779471766</v>
      </c>
      <c r="X23" s="64">
        <f t="shared" si="23"/>
        <v>0.204824674503161</v>
      </c>
      <c r="Y23" s="64">
        <f t="shared" si="23"/>
        <v>0.25687546205211875</v>
      </c>
      <c r="Z23" s="64">
        <f t="shared" si="23"/>
        <v>8.1646571081675806E-2</v>
      </c>
      <c r="AA23" s="64">
        <f t="shared" si="23"/>
        <v>0.20596751314268508</v>
      </c>
      <c r="AB23" s="64">
        <f t="shared" si="23"/>
        <v>0.2602431706575139</v>
      </c>
      <c r="AC23" s="64">
        <f t="shared" ref="AC23:AD32" si="24">AC5/AC$16</f>
        <v>0.27294292239156365</v>
      </c>
      <c r="AD23" s="64">
        <f t="shared" si="24"/>
        <v>0.29475986214163907</v>
      </c>
      <c r="AE23" s="64">
        <f t="shared" ref="AE23" si="25">AE5/AE$16</f>
        <v>0.28089002823118964</v>
      </c>
      <c r="AF23" s="64">
        <f>AF5/AF16</f>
        <v>0.2952374914777679</v>
      </c>
      <c r="AG23" s="76"/>
      <c r="AH23" s="76"/>
    </row>
    <row r="24" spans="1:38" ht="24.75" customHeight="1" x14ac:dyDescent="0.2">
      <c r="A24" s="133"/>
      <c r="B24" s="61" t="s">
        <v>7</v>
      </c>
      <c r="C24" s="64">
        <f t="shared" si="22"/>
        <v>0.11182741047089052</v>
      </c>
      <c r="D24" s="64">
        <f t="shared" ref="D24:R24" si="26">D6/D$16</f>
        <v>0.11885874372505953</v>
      </c>
      <c r="E24" s="64">
        <f t="shared" si="26"/>
        <v>9.9582842050689305E-2</v>
      </c>
      <c r="F24" s="64">
        <f t="shared" si="26"/>
        <v>0.13953211416896355</v>
      </c>
      <c r="G24" s="64">
        <f t="shared" si="26"/>
        <v>0.10436470587967915</v>
      </c>
      <c r="H24" s="64">
        <f t="shared" si="26"/>
        <v>8.618574956549295E-2</v>
      </c>
      <c r="I24" s="64">
        <f t="shared" si="26"/>
        <v>9.3657233085256128E-2</v>
      </c>
      <c r="J24" s="64">
        <f t="shared" si="26"/>
        <v>0.10338976536899269</v>
      </c>
      <c r="K24" s="64">
        <f t="shared" si="26"/>
        <v>0.11146827379308198</v>
      </c>
      <c r="L24" s="64">
        <f t="shared" si="26"/>
        <v>9.1761366521398727E-2</v>
      </c>
      <c r="M24" s="64">
        <f t="shared" si="26"/>
        <v>0.13177911101163081</v>
      </c>
      <c r="N24" s="64">
        <f t="shared" si="26"/>
        <v>0.14721580854408756</v>
      </c>
      <c r="O24" s="64">
        <f t="shared" si="26"/>
        <v>0.14186160154535948</v>
      </c>
      <c r="P24" s="64">
        <f t="shared" si="26"/>
        <v>0.13864699645020481</v>
      </c>
      <c r="Q24" s="64">
        <f t="shared" si="26"/>
        <v>0.14689170853207034</v>
      </c>
      <c r="R24" s="64">
        <f t="shared" si="26"/>
        <v>0.23349138605909944</v>
      </c>
      <c r="S24" s="64">
        <f t="shared" si="23"/>
        <v>0.21569266984284954</v>
      </c>
      <c r="T24" s="64">
        <f t="shared" si="23"/>
        <v>0.17943378753494235</v>
      </c>
      <c r="U24" s="64">
        <f t="shared" si="23"/>
        <v>0.21988070082163716</v>
      </c>
      <c r="V24" s="64">
        <f t="shared" si="23"/>
        <v>0.21221835720831711</v>
      </c>
      <c r="W24" s="64">
        <f t="shared" si="23"/>
        <v>0.20443192219508041</v>
      </c>
      <c r="X24" s="64">
        <f t="shared" si="23"/>
        <v>0.20059592091885209</v>
      </c>
      <c r="Y24" s="64">
        <f t="shared" si="23"/>
        <v>0.17516495312306407</v>
      </c>
      <c r="Z24" s="64">
        <f t="shared" si="23"/>
        <v>0.11388316009185682</v>
      </c>
      <c r="AA24" s="64">
        <f t="shared" si="23"/>
        <v>0.1940053354951469</v>
      </c>
      <c r="AB24" s="64">
        <f t="shared" si="23"/>
        <v>0.19666720877773014</v>
      </c>
      <c r="AC24" s="64">
        <f t="shared" si="24"/>
        <v>0.21249552369182159</v>
      </c>
      <c r="AD24" s="64">
        <f>AD6/AD$16</f>
        <v>0.20533708307439397</v>
      </c>
      <c r="AE24" s="64">
        <f>AE6/AE$16</f>
        <v>0.19293835673308429</v>
      </c>
      <c r="AF24" s="64">
        <f>AF6/AF16</f>
        <v>0.18631561171087621</v>
      </c>
      <c r="AG24" s="76"/>
      <c r="AH24" s="76"/>
    </row>
    <row r="25" spans="1:38" ht="26.65" customHeight="1" x14ac:dyDescent="0.2">
      <c r="A25" s="133"/>
      <c r="B25" s="61" t="s">
        <v>10</v>
      </c>
      <c r="C25" s="64">
        <f t="shared" si="22"/>
        <v>0.14466787790723118</v>
      </c>
      <c r="D25" s="64">
        <f t="shared" si="23"/>
        <v>0.12504910802712058</v>
      </c>
      <c r="E25" s="64">
        <f t="shared" si="23"/>
        <v>0.11529990127963696</v>
      </c>
      <c r="F25" s="64">
        <f t="shared" si="23"/>
        <v>9.7988564382506985E-2</v>
      </c>
      <c r="G25" s="64">
        <f t="shared" si="23"/>
        <v>0.12145267551913524</v>
      </c>
      <c r="H25" s="64">
        <f t="shared" si="23"/>
        <v>0.11268137522321242</v>
      </c>
      <c r="I25" s="64">
        <f t="shared" si="23"/>
        <v>0.1080508878783876</v>
      </c>
      <c r="J25" s="64">
        <f t="shared" si="23"/>
        <v>0.11911685994909096</v>
      </c>
      <c r="K25" s="64">
        <f t="shared" si="23"/>
        <v>0.12158448901555191</v>
      </c>
      <c r="L25" s="64">
        <f t="shared" si="23"/>
        <v>0.1231210583445629</v>
      </c>
      <c r="M25" s="64">
        <f t="shared" si="23"/>
        <v>0.11449764995346097</v>
      </c>
      <c r="N25" s="64">
        <f t="shared" si="23"/>
        <v>0.12608031023366398</v>
      </c>
      <c r="O25" s="64">
        <f t="shared" si="23"/>
        <v>0.18050737390212396</v>
      </c>
      <c r="P25" s="64">
        <f t="shared" si="23"/>
        <v>0.20871032094446412</v>
      </c>
      <c r="Q25" s="64">
        <f t="shared" si="23"/>
        <v>0.19906778860722588</v>
      </c>
      <c r="R25" s="64">
        <f t="shared" si="23"/>
        <v>0.14089755936491252</v>
      </c>
      <c r="S25" s="64">
        <f t="shared" si="23"/>
        <v>0.14576725126800347</v>
      </c>
      <c r="T25" s="64">
        <f t="shared" si="23"/>
        <v>0.15722356964342171</v>
      </c>
      <c r="U25" s="64">
        <f t="shared" si="23"/>
        <v>0.12976745936856438</v>
      </c>
      <c r="V25" s="64">
        <f t="shared" si="23"/>
        <v>9.8110543066890626E-2</v>
      </c>
      <c r="W25" s="64">
        <f t="shared" si="23"/>
        <v>0.10708491817086152</v>
      </c>
      <c r="X25" s="64">
        <f t="shared" si="23"/>
        <v>0.11747354208847585</v>
      </c>
      <c r="Y25" s="64">
        <f t="shared" si="23"/>
        <v>0.12080291385460512</v>
      </c>
      <c r="Z25" s="64">
        <f t="shared" si="23"/>
        <v>0.54229635294477851</v>
      </c>
      <c r="AA25" s="64">
        <f t="shared" si="23"/>
        <v>0.10277903661041336</v>
      </c>
      <c r="AB25" s="64">
        <f t="shared" si="23"/>
        <v>0.10747716613528695</v>
      </c>
      <c r="AC25" s="64">
        <f t="shared" si="24"/>
        <v>0.10983004330104372</v>
      </c>
      <c r="AD25" s="64">
        <f t="shared" ref="AD25:AE25" si="27">AD7/AD$16</f>
        <v>0.11320559985960406</v>
      </c>
      <c r="AE25" s="64">
        <f t="shared" si="27"/>
        <v>0.12226037904586257</v>
      </c>
      <c r="AF25" s="64">
        <f>AF7/AF16</f>
        <v>0.11996196868194282</v>
      </c>
      <c r="AG25" s="76"/>
      <c r="AH25" s="76"/>
    </row>
    <row r="26" spans="1:38" ht="24.75" customHeight="1" x14ac:dyDescent="0.2">
      <c r="A26" s="133"/>
      <c r="B26" s="61" t="s">
        <v>11</v>
      </c>
      <c r="C26" s="64">
        <f t="shared" si="22"/>
        <v>0.1704803377033757</v>
      </c>
      <c r="D26" s="64">
        <f t="shared" si="23"/>
        <v>0.16187617165242738</v>
      </c>
      <c r="E26" s="64">
        <f t="shared" si="23"/>
        <v>0.13776387382939961</v>
      </c>
      <c r="F26" s="64">
        <f t="shared" si="23"/>
        <v>0.18568931973387193</v>
      </c>
      <c r="G26" s="64">
        <f t="shared" si="23"/>
        <v>0.18245966145638412</v>
      </c>
      <c r="H26" s="64">
        <f t="shared" si="23"/>
        <v>0.20534721299981218</v>
      </c>
      <c r="I26" s="64">
        <f t="shared" si="23"/>
        <v>0.21171770101982565</v>
      </c>
      <c r="J26" s="64">
        <f t="shared" si="23"/>
        <v>0.22385239621782596</v>
      </c>
      <c r="K26" s="64">
        <f t="shared" si="23"/>
        <v>0.19349873282573304</v>
      </c>
      <c r="L26" s="64">
        <f t="shared" si="23"/>
        <v>0.2358499621057073</v>
      </c>
      <c r="M26" s="64">
        <f t="shared" si="23"/>
        <v>0.26485279032936782</v>
      </c>
      <c r="N26" s="64">
        <f t="shared" si="23"/>
        <v>0.23091535748440947</v>
      </c>
      <c r="O26" s="64">
        <f t="shared" si="23"/>
        <v>0.20587897865210403</v>
      </c>
      <c r="P26" s="64">
        <f t="shared" si="23"/>
        <v>0.19984702335347809</v>
      </c>
      <c r="Q26" s="64">
        <f t="shared" si="23"/>
        <v>0.18605573787226851</v>
      </c>
      <c r="R26" s="64">
        <f t="shared" si="23"/>
        <v>0.26570465954855876</v>
      </c>
      <c r="S26" s="64">
        <f t="shared" si="23"/>
        <v>0.2890613119122174</v>
      </c>
      <c r="T26" s="64">
        <f t="shared" si="23"/>
        <v>0.30456545747884534</v>
      </c>
      <c r="U26" s="64">
        <f t="shared" si="23"/>
        <v>0.28982655177918293</v>
      </c>
      <c r="V26" s="64">
        <f t="shared" si="23"/>
        <v>0.29714973681189205</v>
      </c>
      <c r="W26" s="64">
        <f t="shared" si="23"/>
        <v>0.300859136675724</v>
      </c>
      <c r="X26" s="64">
        <f t="shared" si="23"/>
        <v>0.3026729171363024</v>
      </c>
      <c r="Y26" s="64">
        <f t="shared" si="23"/>
        <v>0.27459386158566268</v>
      </c>
      <c r="Z26" s="64">
        <f t="shared" si="23"/>
        <v>0.16381803423940047</v>
      </c>
      <c r="AA26" s="64">
        <f t="shared" si="23"/>
        <v>0.29929966618976367</v>
      </c>
      <c r="AB26" s="64">
        <f t="shared" si="23"/>
        <v>0.26428852327981001</v>
      </c>
      <c r="AC26" s="64">
        <f t="shared" si="24"/>
        <v>0.26797187558301683</v>
      </c>
      <c r="AD26" s="64">
        <f t="shared" ref="AD26:AE26" si="28">AD8/AD$16</f>
        <v>0.25837970867713828</v>
      </c>
      <c r="AE26" s="64">
        <f t="shared" si="28"/>
        <v>0.26204644757424683</v>
      </c>
      <c r="AF26" s="64">
        <f>AF8/AF16</f>
        <v>0.26546071982061331</v>
      </c>
      <c r="AG26" s="76"/>
      <c r="AH26" s="76"/>
    </row>
    <row r="27" spans="1:38" ht="24.75" customHeight="1" x14ac:dyDescent="0.2">
      <c r="A27" s="133"/>
      <c r="B27" s="61" t="s">
        <v>12</v>
      </c>
      <c r="C27" s="64">
        <f t="shared" si="22"/>
        <v>0.1660779307746714</v>
      </c>
      <c r="D27" s="64">
        <f t="shared" si="23"/>
        <v>0.14793151324751636</v>
      </c>
      <c r="E27" s="64">
        <f t="shared" si="23"/>
        <v>0.15029581112288851</v>
      </c>
      <c r="F27" s="64">
        <f t="shared" si="23"/>
        <v>0.12821307064649881</v>
      </c>
      <c r="G27" s="64">
        <f t="shared" si="23"/>
        <v>0.16686868980174654</v>
      </c>
      <c r="H27" s="64">
        <f t="shared" si="23"/>
        <v>0.1483467286783674</v>
      </c>
      <c r="I27" s="64">
        <f t="shared" si="23"/>
        <v>0.14738348928264439</v>
      </c>
      <c r="J27" s="64">
        <f t="shared" si="23"/>
        <v>0.12696644548515898</v>
      </c>
      <c r="K27" s="64">
        <f t="shared" si="23"/>
        <v>0.11893581816808513</v>
      </c>
      <c r="L27" s="64">
        <f t="shared" si="23"/>
        <v>0.15825339426189902</v>
      </c>
      <c r="M27" s="64">
        <f t="shared" si="23"/>
        <v>0.13044788884528979</v>
      </c>
      <c r="N27" s="64">
        <f t="shared" si="23"/>
        <v>0.11009295163941786</v>
      </c>
      <c r="O27" s="64">
        <f t="shared" si="23"/>
        <v>0.10011634270881692</v>
      </c>
      <c r="P27" s="64">
        <f t="shared" si="23"/>
        <v>8.8435851041567301E-2</v>
      </c>
      <c r="Q27" s="64">
        <f t="shared" si="23"/>
        <v>7.1564102010133232E-2</v>
      </c>
      <c r="R27" s="64">
        <f t="shared" si="23"/>
        <v>5.1458963643373296E-2</v>
      </c>
      <c r="S27" s="64">
        <f t="shared" si="23"/>
        <v>5.5127681238782644E-2</v>
      </c>
      <c r="T27" s="64">
        <f t="shared" si="23"/>
        <v>5.8137225223160928E-2</v>
      </c>
      <c r="U27" s="64">
        <f t="shared" si="23"/>
        <v>5.3118721801979213E-2</v>
      </c>
      <c r="V27" s="64">
        <f t="shared" si="23"/>
        <v>5.5117709167881258E-2</v>
      </c>
      <c r="W27" s="64">
        <f t="shared" si="23"/>
        <v>5.6786375896381566E-2</v>
      </c>
      <c r="X27" s="64">
        <f t="shared" si="23"/>
        <v>6.4626067273430204E-2</v>
      </c>
      <c r="Y27" s="64">
        <f t="shared" si="23"/>
        <v>5.7993873968835499E-2</v>
      </c>
      <c r="Z27" s="64">
        <f t="shared" si="23"/>
        <v>2.7642128663130591E-2</v>
      </c>
      <c r="AA27" s="64">
        <f t="shared" si="23"/>
        <v>5.1457308041391515E-2</v>
      </c>
      <c r="AB27" s="64">
        <f t="shared" si="23"/>
        <v>4.4816838101333571E-2</v>
      </c>
      <c r="AC27" s="64">
        <f t="shared" si="24"/>
        <v>4.8080778116610191E-2</v>
      </c>
      <c r="AD27" s="64">
        <f t="shared" ref="AD27:AE27" si="29">AD9/AD$16</f>
        <v>4.5734592803931842E-2</v>
      </c>
      <c r="AE27" s="64">
        <f t="shared" si="29"/>
        <v>4.7042598587758069E-2</v>
      </c>
      <c r="AF27" s="64">
        <f>AF9/AF16</f>
        <v>5.9980984340971412E-2</v>
      </c>
      <c r="AG27" s="76"/>
      <c r="AH27" s="76"/>
    </row>
    <row r="28" spans="1:38" s="82" customFormat="1" x14ac:dyDescent="0.2">
      <c r="A28" s="134"/>
      <c r="B28" s="78" t="s">
        <v>8</v>
      </c>
      <c r="C28" s="79">
        <f t="shared" si="22"/>
        <v>0.90986246139840399</v>
      </c>
      <c r="D28" s="79">
        <f t="shared" si="23"/>
        <v>0.91551576242728172</v>
      </c>
      <c r="E28" s="79">
        <f t="shared" si="23"/>
        <v>0.86998446120351469</v>
      </c>
      <c r="F28" s="79">
        <f t="shared" si="23"/>
        <v>0.89750669873012845</v>
      </c>
      <c r="G28" s="79">
        <f t="shared" si="23"/>
        <v>0.92439255008477694</v>
      </c>
      <c r="H28" s="79">
        <f t="shared" si="23"/>
        <v>0.8574897514433707</v>
      </c>
      <c r="I28" s="79">
        <f t="shared" si="23"/>
        <v>0.8695974366036161</v>
      </c>
      <c r="J28" s="79">
        <f t="shared" si="23"/>
        <v>0.86307379358846315</v>
      </c>
      <c r="K28" s="79">
        <f t="shared" si="23"/>
        <v>0.879717414809983</v>
      </c>
      <c r="L28" s="79">
        <f t="shared" si="23"/>
        <v>0.87299072666152433</v>
      </c>
      <c r="M28" s="79">
        <f t="shared" si="23"/>
        <v>0.84920807439154777</v>
      </c>
      <c r="N28" s="79">
        <f t="shared" si="23"/>
        <v>0.86774128385154559</v>
      </c>
      <c r="O28" s="79">
        <f t="shared" si="23"/>
        <v>0.90118060702916869</v>
      </c>
      <c r="P28" s="79">
        <f t="shared" si="23"/>
        <v>0.90647251696259412</v>
      </c>
      <c r="Q28" s="79">
        <f t="shared" si="23"/>
        <v>0.90184893933363597</v>
      </c>
      <c r="R28" s="79">
        <f t="shared" si="23"/>
        <v>0.86283829299698567</v>
      </c>
      <c r="S28" s="79">
        <f t="shared" si="23"/>
        <v>0.88889758590269519</v>
      </c>
      <c r="T28" s="79">
        <f t="shared" si="23"/>
        <v>0.89073615046271648</v>
      </c>
      <c r="U28" s="79">
        <f t="shared" si="23"/>
        <v>0.89468137473896425</v>
      </c>
      <c r="V28" s="79">
        <f t="shared" si="23"/>
        <v>0.90234642972338375</v>
      </c>
      <c r="W28" s="79">
        <f t="shared" si="23"/>
        <v>0.90375918073276507</v>
      </c>
      <c r="X28" s="79">
        <f t="shared" si="23"/>
        <v>0.8901931219202216</v>
      </c>
      <c r="Y28" s="79">
        <f t="shared" si="23"/>
        <v>0.88543106458428611</v>
      </c>
      <c r="Z28" s="79">
        <f t="shared" si="23"/>
        <v>0.92928624702084228</v>
      </c>
      <c r="AA28" s="79">
        <f t="shared" si="23"/>
        <v>0.85350885947940058</v>
      </c>
      <c r="AB28" s="79">
        <f t="shared" si="23"/>
        <v>0.87349290695167447</v>
      </c>
      <c r="AC28" s="79">
        <f t="shared" si="24"/>
        <v>0.9113211430840561</v>
      </c>
      <c r="AD28" s="79">
        <f t="shared" ref="AD28:AE28" si="30">AD10/AD$16</f>
        <v>0.91741684655670719</v>
      </c>
      <c r="AE28" s="79">
        <f t="shared" si="30"/>
        <v>0.90517781017214149</v>
      </c>
      <c r="AF28" s="79">
        <f>AF10/AF16</f>
        <v>0.92695677603217175</v>
      </c>
      <c r="AG28" s="81"/>
      <c r="AH28" s="81"/>
    </row>
    <row r="29" spans="1:38" x14ac:dyDescent="0.2">
      <c r="A29" s="127" t="s">
        <v>20</v>
      </c>
      <c r="B29" s="61" t="s">
        <v>21</v>
      </c>
      <c r="C29" s="64">
        <f t="shared" si="22"/>
        <v>8.3027069444885568E-3</v>
      </c>
      <c r="D29" s="64">
        <f t="shared" si="23"/>
        <v>8.3515106833844596E-3</v>
      </c>
      <c r="E29" s="64">
        <f t="shared" si="23"/>
        <v>8.3740433119587551E-3</v>
      </c>
      <c r="F29" s="64">
        <f t="shared" si="23"/>
        <v>6.1672854382142242E-3</v>
      </c>
      <c r="G29" s="64">
        <f t="shared" si="23"/>
        <v>4.8309415005886426E-3</v>
      </c>
      <c r="H29" s="64">
        <f t="shared" si="23"/>
        <v>7.1798139925202996E-3</v>
      </c>
      <c r="I29" s="64">
        <f t="shared" si="23"/>
        <v>7.3377504210635795E-3</v>
      </c>
      <c r="J29" s="64">
        <f t="shared" si="23"/>
        <v>8.4720128477415255E-3</v>
      </c>
      <c r="K29" s="64">
        <f t="shared" si="23"/>
        <v>7.5940760114427339E-3</v>
      </c>
      <c r="L29" s="64">
        <f t="shared" si="23"/>
        <v>7.9610999066386506E-3</v>
      </c>
      <c r="M29" s="64">
        <f t="shared" si="23"/>
        <v>7.7052109470067427E-3</v>
      </c>
      <c r="N29" s="64">
        <f t="shared" si="23"/>
        <v>7.1747413312051407E-3</v>
      </c>
      <c r="O29" s="64">
        <f t="shared" si="23"/>
        <v>6.6550339333944228E-3</v>
      </c>
      <c r="P29" s="64">
        <f t="shared" si="23"/>
        <v>6.512272093208862E-3</v>
      </c>
      <c r="Q29" s="64">
        <f t="shared" si="23"/>
        <v>6.6487938171241158E-3</v>
      </c>
      <c r="R29" s="64">
        <f t="shared" si="23"/>
        <v>9.8063568497941626E-3</v>
      </c>
      <c r="S29" s="64">
        <f t="shared" si="23"/>
        <v>1.1016505280346322E-2</v>
      </c>
      <c r="T29" s="64">
        <f t="shared" si="23"/>
        <v>1.4441355520936306E-2</v>
      </c>
      <c r="U29" s="64">
        <f t="shared" si="23"/>
        <v>1.3303790159031702E-2</v>
      </c>
      <c r="V29" s="64">
        <f t="shared" si="23"/>
        <v>1.1148932674453327E-2</v>
      </c>
      <c r="W29" s="64">
        <f t="shared" si="23"/>
        <v>1.1396141566669489E-2</v>
      </c>
      <c r="X29" s="64">
        <f t="shared" si="23"/>
        <v>1.167224948123746E-2</v>
      </c>
      <c r="Y29" s="64">
        <f t="shared" si="23"/>
        <v>1.0668457946968399E-2</v>
      </c>
      <c r="Z29" s="64">
        <f t="shared" si="23"/>
        <v>6.1375989749488215E-3</v>
      </c>
      <c r="AA29" s="64">
        <f t="shared" si="23"/>
        <v>1.3560970864807559E-2</v>
      </c>
      <c r="AB29" s="64">
        <f t="shared" si="23"/>
        <v>1.3452513793724403E-2</v>
      </c>
      <c r="AC29" s="64">
        <f t="shared" si="24"/>
        <v>1.4658640661174572E-2</v>
      </c>
      <c r="AD29" s="64">
        <f t="shared" ref="AD29:AE29" si="31">AD11/AD$16</f>
        <v>1.5101755863766966E-2</v>
      </c>
      <c r="AE29" s="64">
        <f t="shared" si="31"/>
        <v>1.622530817920045E-2</v>
      </c>
      <c r="AF29" s="64">
        <f>AF11/AF16</f>
        <v>1.8060065471298034E-4</v>
      </c>
      <c r="AG29" s="76"/>
      <c r="AH29" s="76"/>
    </row>
    <row r="30" spans="1:38" x14ac:dyDescent="0.2">
      <c r="A30" s="128"/>
      <c r="B30" s="61" t="s">
        <v>22</v>
      </c>
      <c r="C30" s="64">
        <f t="shared" si="22"/>
        <v>3.869816167591559E-3</v>
      </c>
      <c r="D30" s="64">
        <f t="shared" si="23"/>
        <v>3.7027164098381612E-3</v>
      </c>
      <c r="E30" s="64">
        <f t="shared" si="23"/>
        <v>7.6433902411136281E-3</v>
      </c>
      <c r="F30" s="64">
        <f t="shared" si="23"/>
        <v>5.326699322594758E-3</v>
      </c>
      <c r="G30" s="64">
        <f t="shared" si="23"/>
        <v>5.8993415319310077E-3</v>
      </c>
      <c r="H30" s="64">
        <f t="shared" si="23"/>
        <v>4.2020727107187272E-3</v>
      </c>
      <c r="I30" s="64">
        <f t="shared" si="23"/>
        <v>4.2595377461212697E-3</v>
      </c>
      <c r="J30" s="64">
        <f t="shared" si="23"/>
        <v>4.2444758702196109E-3</v>
      </c>
      <c r="K30" s="64">
        <f t="shared" si="23"/>
        <v>3.4313811768365847E-3</v>
      </c>
      <c r="L30" s="64">
        <f t="shared" si="23"/>
        <v>3.5340952045402013E-3</v>
      </c>
      <c r="M30" s="64">
        <f t="shared" si="23"/>
        <v>4.0002134030935228E-3</v>
      </c>
      <c r="N30" s="64">
        <f t="shared" si="23"/>
        <v>3.0364060971282878E-3</v>
      </c>
      <c r="O30" s="64">
        <f t="shared" si="23"/>
        <v>2.9547018730188678E-3</v>
      </c>
      <c r="P30" s="64">
        <f t="shared" si="23"/>
        <v>3.0905152995425763E-3</v>
      </c>
      <c r="Q30" s="64">
        <f t="shared" si="23"/>
        <v>2.8809959403526004E-3</v>
      </c>
      <c r="R30" s="64">
        <f t="shared" si="23"/>
        <v>4.0216133731601255E-3</v>
      </c>
      <c r="S30" s="64">
        <f t="shared" si="23"/>
        <v>4.0315300985913619E-4</v>
      </c>
      <c r="T30" s="64">
        <f t="shared" si="23"/>
        <v>4.4831011689323392E-3</v>
      </c>
      <c r="U30" s="64">
        <f t="shared" si="23"/>
        <v>4.175483588368575E-3</v>
      </c>
      <c r="V30" s="64">
        <f t="shared" si="23"/>
        <v>3.2744523356716829E-3</v>
      </c>
      <c r="W30" s="64">
        <f t="shared" si="23"/>
        <v>3.516277596291219E-3</v>
      </c>
      <c r="X30" s="64">
        <f t="shared" si="23"/>
        <v>3.6959723255337181E-3</v>
      </c>
      <c r="Y30" s="64">
        <f t="shared" si="23"/>
        <v>3.1471147595819801E-3</v>
      </c>
      <c r="Z30" s="64">
        <f t="shared" si="23"/>
        <v>1.7862027914803686E-3</v>
      </c>
      <c r="AA30" s="64">
        <f t="shared" si="23"/>
        <v>3.6549613336408862E-3</v>
      </c>
      <c r="AB30" s="64">
        <f t="shared" si="23"/>
        <v>3.185292339042843E-3</v>
      </c>
      <c r="AC30" s="64">
        <f t="shared" si="24"/>
        <v>3.1474586365553212E-3</v>
      </c>
      <c r="AD30" s="64">
        <f t="shared" ref="AD30:AE30" si="32">AD12/AD$16</f>
        <v>3.3541734299215383E-3</v>
      </c>
      <c r="AE30" s="64">
        <f t="shared" si="32"/>
        <v>3.7074531198852232E-3</v>
      </c>
      <c r="AF30" s="64">
        <f>AF12/AF16</f>
        <v>3.6432583586320133E-3</v>
      </c>
      <c r="AG30" s="76"/>
      <c r="AH30" s="76"/>
    </row>
    <row r="31" spans="1:38" s="82" customFormat="1" x14ac:dyDescent="0.2">
      <c r="A31" s="129"/>
      <c r="B31" s="78" t="s">
        <v>8</v>
      </c>
      <c r="C31" s="79">
        <f t="shared" si="22"/>
        <v>1.2172523112080117E-2</v>
      </c>
      <c r="D31" s="79">
        <f t="shared" si="23"/>
        <v>1.2054227093222621E-2</v>
      </c>
      <c r="E31" s="79">
        <f t="shared" si="23"/>
        <v>1.6017433553072384E-2</v>
      </c>
      <c r="F31" s="79">
        <f t="shared" si="23"/>
        <v>1.1493984760808984E-2</v>
      </c>
      <c r="G31" s="79">
        <f t="shared" si="23"/>
        <v>1.073028303251965E-2</v>
      </c>
      <c r="H31" s="79">
        <f t="shared" si="23"/>
        <v>1.1381886703239027E-2</v>
      </c>
      <c r="I31" s="79">
        <f t="shared" si="23"/>
        <v>1.1597288167184848E-2</v>
      </c>
      <c r="J31" s="79">
        <f t="shared" si="23"/>
        <v>1.2716488717961138E-2</v>
      </c>
      <c r="K31" s="79">
        <f t="shared" si="23"/>
        <v>1.102545718827932E-2</v>
      </c>
      <c r="L31" s="79">
        <f t="shared" si="23"/>
        <v>1.1495195111178852E-2</v>
      </c>
      <c r="M31" s="79">
        <f t="shared" si="23"/>
        <v>1.1705424350100267E-2</v>
      </c>
      <c r="N31" s="79">
        <f t="shared" si="23"/>
        <v>1.021114742833343E-2</v>
      </c>
      <c r="O31" s="79">
        <f t="shared" si="23"/>
        <v>9.6097358064132915E-3</v>
      </c>
      <c r="P31" s="79">
        <f t="shared" si="23"/>
        <v>9.6027873927514388E-3</v>
      </c>
      <c r="Q31" s="79">
        <f t="shared" si="23"/>
        <v>9.5297897574767153E-3</v>
      </c>
      <c r="R31" s="79">
        <f t="shared" si="23"/>
        <v>1.3827970222954289E-2</v>
      </c>
      <c r="S31" s="79">
        <f t="shared" si="23"/>
        <v>1.1419658290205458E-2</v>
      </c>
      <c r="T31" s="79">
        <f t="shared" si="23"/>
        <v>1.8924456689868644E-2</v>
      </c>
      <c r="U31" s="79">
        <f t="shared" si="23"/>
        <v>1.7479273747400277E-2</v>
      </c>
      <c r="V31" s="79">
        <f t="shared" si="23"/>
        <v>1.4423385010125009E-2</v>
      </c>
      <c r="W31" s="79">
        <f t="shared" si="23"/>
        <v>1.4912419162960707E-2</v>
      </c>
      <c r="X31" s="79">
        <f t="shared" si="23"/>
        <v>1.5368221806771179E-2</v>
      </c>
      <c r="Y31" s="79">
        <f t="shared" si="23"/>
        <v>1.3815572706550379E-2</v>
      </c>
      <c r="Z31" s="79">
        <f t="shared" si="23"/>
        <v>7.9238017664291904E-3</v>
      </c>
      <c r="AA31" s="79">
        <f t="shared" si="23"/>
        <v>1.7215932198448445E-2</v>
      </c>
      <c r="AB31" s="79">
        <f t="shared" si="23"/>
        <v>1.6637806132767247E-2</v>
      </c>
      <c r="AC31" s="79">
        <f t="shared" si="24"/>
        <v>1.7806099297729892E-2</v>
      </c>
      <c r="AD31" s="79">
        <f t="shared" ref="AD31:AE31" si="33">AD13/AD$16</f>
        <v>1.8455929293688503E-2</v>
      </c>
      <c r="AE31" s="79">
        <f t="shared" si="33"/>
        <v>1.9932761299085673E-2</v>
      </c>
      <c r="AF31" s="79">
        <f>AF13/AF16</f>
        <v>3.8238590133449937E-3</v>
      </c>
      <c r="AG31" s="81"/>
      <c r="AH31" s="81"/>
    </row>
    <row r="32" spans="1:38" s="5" customFormat="1" ht="22.15" customHeight="1" x14ac:dyDescent="0.2">
      <c r="A32" s="139" t="s">
        <v>23</v>
      </c>
      <c r="B32" s="156"/>
      <c r="C32" s="64">
        <f t="shared" si="22"/>
        <v>5.7176195172248298E-2</v>
      </c>
      <c r="D32" s="64">
        <f t="shared" si="23"/>
        <v>5.368802296978168E-2</v>
      </c>
      <c r="E32" s="64">
        <f t="shared" si="23"/>
        <v>6.1596995462529384E-2</v>
      </c>
      <c r="F32" s="64">
        <f t="shared" si="23"/>
        <v>3.8655105642257562E-2</v>
      </c>
      <c r="G32" s="64">
        <f t="shared" si="23"/>
        <v>3.2017897884094954E-2</v>
      </c>
      <c r="H32" s="64">
        <f t="shared" si="23"/>
        <v>0.10032173872735303</v>
      </c>
      <c r="I32" s="64">
        <f t="shared" si="23"/>
        <v>8.9229851637993879E-2</v>
      </c>
      <c r="J32" s="64">
        <f t="shared" si="23"/>
        <v>9.1838980448500238E-2</v>
      </c>
      <c r="K32" s="64">
        <f t="shared" si="23"/>
        <v>7.8048894780064437E-2</v>
      </c>
      <c r="L32" s="64">
        <f t="shared" si="23"/>
        <v>8.3315051476427843E-2</v>
      </c>
      <c r="M32" s="64">
        <f t="shared" si="23"/>
        <v>0.11020805238724998</v>
      </c>
      <c r="N32" s="64">
        <f t="shared" si="23"/>
        <v>9.4142198868290158E-2</v>
      </c>
      <c r="O32" s="64">
        <f t="shared" si="23"/>
        <v>6.3576670045192712E-2</v>
      </c>
      <c r="P32" s="64">
        <f t="shared" si="23"/>
        <v>6.108069032114942E-2</v>
      </c>
      <c r="Q32" s="64">
        <f t="shared" si="23"/>
        <v>6.7806223286907635E-2</v>
      </c>
      <c r="R32" s="64">
        <f t="shared" si="23"/>
        <v>7.9723743739394198E-2</v>
      </c>
      <c r="S32" s="64">
        <f t="shared" si="23"/>
        <v>5.7002935059843052E-2</v>
      </c>
      <c r="T32" s="64">
        <f t="shared" si="23"/>
        <v>5.5331392406620647E-2</v>
      </c>
      <c r="U32" s="64">
        <f t="shared" si="23"/>
        <v>5.5988571943426449E-2</v>
      </c>
      <c r="V32" s="64">
        <f t="shared" si="23"/>
        <v>4.9099056252946097E-2</v>
      </c>
      <c r="W32" s="64">
        <f t="shared" si="23"/>
        <v>4.5816795622930256E-2</v>
      </c>
      <c r="X32" s="64">
        <f t="shared" si="23"/>
        <v>5.6026686736005277E-2</v>
      </c>
      <c r="Y32" s="64">
        <f t="shared" si="23"/>
        <v>6.6454933171543176E-2</v>
      </c>
      <c r="Z32" s="64">
        <f t="shared" si="23"/>
        <v>4.1838258541968633E-2</v>
      </c>
      <c r="AA32" s="64">
        <f t="shared" si="23"/>
        <v>8.6101431112694082E-2</v>
      </c>
      <c r="AB32" s="64">
        <f t="shared" si="23"/>
        <v>7.0681749557860302E-2</v>
      </c>
      <c r="AC32" s="64">
        <f t="shared" si="24"/>
        <v>3.3918650923024415E-2</v>
      </c>
      <c r="AD32" s="64">
        <f t="shared" ref="AD32:AE32" si="34">AD14/AD$16</f>
        <v>2.6421136384857505E-2</v>
      </c>
      <c r="AE32" s="64">
        <f t="shared" si="34"/>
        <v>3.6006712732779132E-2</v>
      </c>
      <c r="AF32" s="64">
        <f>AF14/AF16</f>
        <v>5.9980984340971412E-2</v>
      </c>
      <c r="AG32" s="76"/>
      <c r="AH32" s="76"/>
    </row>
    <row r="33" spans="1:34" x14ac:dyDescent="0.2">
      <c r="A33" s="151" t="s">
        <v>0</v>
      </c>
      <c r="B33" s="151"/>
      <c r="C33" s="64">
        <f t="shared" si="22"/>
        <v>2.0788820317267538E-2</v>
      </c>
      <c r="D33" s="64">
        <f t="shared" si="23"/>
        <v>1.8741987509714123E-2</v>
      </c>
      <c r="E33" s="64">
        <f t="shared" si="23"/>
        <v>5.2401109780883658E-2</v>
      </c>
      <c r="F33" s="64">
        <f t="shared" si="23"/>
        <v>5.2344210866805109E-2</v>
      </c>
      <c r="G33" s="64">
        <f t="shared" si="23"/>
        <v>3.2859268998608526E-2</v>
      </c>
      <c r="H33" s="64">
        <f t="shared" si="23"/>
        <v>3.0806623126037158E-2</v>
      </c>
      <c r="I33" s="64">
        <f t="shared" si="23"/>
        <v>2.9575423591205331E-2</v>
      </c>
      <c r="J33" s="64">
        <f t="shared" si="23"/>
        <v>3.2370737245075526E-2</v>
      </c>
      <c r="K33" s="64">
        <f t="shared" si="23"/>
        <v>3.1208233221673178E-2</v>
      </c>
      <c r="L33" s="64">
        <f t="shared" si="23"/>
        <v>3.2199026750868928E-2</v>
      </c>
      <c r="M33" s="64">
        <f t="shared" si="23"/>
        <v>2.8878448871101924E-2</v>
      </c>
      <c r="N33" s="64">
        <f t="shared" si="23"/>
        <v>2.7905369851830775E-2</v>
      </c>
      <c r="O33" s="64">
        <f t="shared" si="23"/>
        <v>2.563298711922531E-2</v>
      </c>
      <c r="P33" s="64">
        <f t="shared" si="23"/>
        <v>2.2844005323504939E-2</v>
      </c>
      <c r="Q33" s="64">
        <f t="shared" si="23"/>
        <v>2.081504762197969E-2</v>
      </c>
      <c r="R33" s="64">
        <f t="shared" si="23"/>
        <v>4.3609993040665707E-2</v>
      </c>
      <c r="S33" s="64">
        <f t="shared" si="23"/>
        <v>4.2679820747256382E-2</v>
      </c>
      <c r="T33" s="64">
        <f t="shared" si="23"/>
        <v>3.5008000440794038E-2</v>
      </c>
      <c r="U33" s="64">
        <f t="shared" si="23"/>
        <v>3.1850779570208973E-2</v>
      </c>
      <c r="V33" s="64">
        <f t="shared" si="23"/>
        <v>3.4131129013545154E-2</v>
      </c>
      <c r="W33" s="64">
        <f t="shared" si="23"/>
        <v>3.5511604481344015E-2</v>
      </c>
      <c r="X33" s="64">
        <f t="shared" ref="D33:AB34" si="35">X15/X$16</f>
        <v>3.841196953700201E-2</v>
      </c>
      <c r="Y33" s="64">
        <f t="shared" si="35"/>
        <v>3.4298429537620398E-2</v>
      </c>
      <c r="Z33" s="64">
        <f t="shared" si="35"/>
        <v>2.0951692670759879E-2</v>
      </c>
      <c r="AA33" s="64">
        <f t="shared" si="35"/>
        <v>4.3173777209456893E-2</v>
      </c>
      <c r="AB33" s="64">
        <f t="shared" si="35"/>
        <v>3.9187537357697935E-2</v>
      </c>
      <c r="AC33" s="64">
        <f t="shared" ref="AC33:AD33" si="36">AC15/AC$16</f>
        <v>3.6954106695189629E-2</v>
      </c>
      <c r="AD33" s="64">
        <f t="shared" si="36"/>
        <v>3.7706087764746737E-2</v>
      </c>
      <c r="AE33" s="64">
        <f t="shared" ref="AE33" si="37">AE15/AE$16</f>
        <v>3.8882715795993707E-2</v>
      </c>
      <c r="AF33" s="64">
        <f>AF15/AF16</f>
        <v>9.2383806135118551E-3</v>
      </c>
      <c r="AG33" s="76"/>
      <c r="AH33" s="76"/>
    </row>
    <row r="34" spans="1:34" s="82" customFormat="1" ht="15.75" x14ac:dyDescent="0.2">
      <c r="A34" s="152" t="s">
        <v>9</v>
      </c>
      <c r="B34" s="152"/>
      <c r="C34" s="79">
        <f t="shared" si="22"/>
        <v>1</v>
      </c>
      <c r="D34" s="79">
        <f t="shared" si="35"/>
        <v>1</v>
      </c>
      <c r="E34" s="79">
        <f t="shared" si="35"/>
        <v>1</v>
      </c>
      <c r="F34" s="79">
        <f t="shared" si="35"/>
        <v>1</v>
      </c>
      <c r="G34" s="79">
        <f t="shared" si="35"/>
        <v>1</v>
      </c>
      <c r="H34" s="79">
        <f t="shared" si="35"/>
        <v>1</v>
      </c>
      <c r="I34" s="79">
        <f t="shared" si="35"/>
        <v>1</v>
      </c>
      <c r="J34" s="79">
        <f t="shared" si="35"/>
        <v>1</v>
      </c>
      <c r="K34" s="79">
        <f t="shared" si="35"/>
        <v>1</v>
      </c>
      <c r="L34" s="79">
        <f t="shared" si="35"/>
        <v>1</v>
      </c>
      <c r="M34" s="79">
        <f t="shared" si="35"/>
        <v>1</v>
      </c>
      <c r="N34" s="79">
        <f t="shared" si="35"/>
        <v>1</v>
      </c>
      <c r="O34" s="79">
        <f t="shared" si="35"/>
        <v>1</v>
      </c>
      <c r="P34" s="79">
        <f t="shared" si="35"/>
        <v>1</v>
      </c>
      <c r="Q34" s="79">
        <f t="shared" si="35"/>
        <v>1</v>
      </c>
      <c r="R34" s="79">
        <f t="shared" si="35"/>
        <v>1</v>
      </c>
      <c r="S34" s="79">
        <f t="shared" si="35"/>
        <v>1</v>
      </c>
      <c r="T34" s="79">
        <f t="shared" si="35"/>
        <v>1</v>
      </c>
      <c r="U34" s="79">
        <f t="shared" si="35"/>
        <v>1</v>
      </c>
      <c r="V34" s="79">
        <f t="shared" si="35"/>
        <v>1</v>
      </c>
      <c r="W34" s="79">
        <f t="shared" si="35"/>
        <v>1</v>
      </c>
      <c r="X34" s="79">
        <f t="shared" si="35"/>
        <v>1</v>
      </c>
      <c r="Y34" s="79">
        <f t="shared" si="35"/>
        <v>1</v>
      </c>
      <c r="Z34" s="79">
        <f t="shared" si="35"/>
        <v>1</v>
      </c>
      <c r="AA34" s="79">
        <f t="shared" si="35"/>
        <v>1</v>
      </c>
      <c r="AB34" s="79">
        <f t="shared" si="35"/>
        <v>1</v>
      </c>
      <c r="AC34" s="79">
        <f t="shared" ref="AC34:AD34" si="38">AC16/AC$16</f>
        <v>1</v>
      </c>
      <c r="AD34" s="79">
        <f t="shared" si="38"/>
        <v>1</v>
      </c>
      <c r="AE34" s="79">
        <f t="shared" ref="AE34" si="39">AE16/AE$16</f>
        <v>1</v>
      </c>
      <c r="AF34" s="79">
        <f>AF16/AF16</f>
        <v>1</v>
      </c>
      <c r="AG34" s="81"/>
      <c r="AH34" s="81"/>
    </row>
  </sheetData>
  <mergeCells count="19">
    <mergeCell ref="C21:AF21"/>
    <mergeCell ref="AH3:AS3"/>
    <mergeCell ref="AT3:AT4"/>
    <mergeCell ref="AT5:AT16"/>
    <mergeCell ref="A3:A4"/>
    <mergeCell ref="B3:B4"/>
    <mergeCell ref="A11:A13"/>
    <mergeCell ref="A5:A10"/>
    <mergeCell ref="C3:AF3"/>
    <mergeCell ref="A33:B33"/>
    <mergeCell ref="A34:B34"/>
    <mergeCell ref="A14:B14"/>
    <mergeCell ref="A15:B15"/>
    <mergeCell ref="A16:B16"/>
    <mergeCell ref="A21:A22"/>
    <mergeCell ref="B21:B22"/>
    <mergeCell ref="A23:A28"/>
    <mergeCell ref="A29:A31"/>
    <mergeCell ref="A32:B32"/>
  </mergeCells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8"/>
  <sheetViews>
    <sheetView topLeftCell="Z1" zoomScale="90" zoomScaleNormal="90" workbookViewId="0">
      <selection activeCell="AL22" sqref="AL22"/>
    </sheetView>
  </sheetViews>
  <sheetFormatPr defaultRowHeight="12.75" x14ac:dyDescent="0.2"/>
  <cols>
    <col min="1" max="1" width="13.85546875" customWidth="1"/>
    <col min="2" max="2" width="26.85546875" customWidth="1"/>
    <col min="3" max="3" width="10" customWidth="1"/>
    <col min="4" max="29" width="7.5703125" customWidth="1"/>
    <col min="34" max="34" width="10" bestFit="1" customWidth="1"/>
    <col min="35" max="43" width="10.42578125" customWidth="1"/>
    <col min="44" max="45" width="10.85546875" customWidth="1"/>
  </cols>
  <sheetData>
    <row r="1" spans="1:46" ht="15.75" x14ac:dyDescent="0.25">
      <c r="A1" s="1" t="s">
        <v>33</v>
      </c>
    </row>
    <row r="3" spans="1:46" ht="14.1" customHeight="1" x14ac:dyDescent="0.2">
      <c r="A3" s="173" t="s">
        <v>1</v>
      </c>
      <c r="B3" s="173" t="s">
        <v>2</v>
      </c>
      <c r="C3" s="149" t="s">
        <v>13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74"/>
      <c r="AH3" s="181" t="s">
        <v>4</v>
      </c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76" t="s">
        <v>35</v>
      </c>
    </row>
    <row r="4" spans="1:46" x14ac:dyDescent="0.2">
      <c r="A4" s="174"/>
      <c r="B4" s="174"/>
      <c r="C4" s="105">
        <v>1990</v>
      </c>
      <c r="D4" s="105">
        <v>1991</v>
      </c>
      <c r="E4" s="105">
        <v>1992</v>
      </c>
      <c r="F4" s="105">
        <v>1993</v>
      </c>
      <c r="G4" s="105">
        <v>1994</v>
      </c>
      <c r="H4" s="105">
        <v>1995</v>
      </c>
      <c r="I4" s="105">
        <v>1996</v>
      </c>
      <c r="J4" s="105">
        <v>1997</v>
      </c>
      <c r="K4" s="105">
        <v>1998</v>
      </c>
      <c r="L4" s="105">
        <v>1999</v>
      </c>
      <c r="M4" s="105">
        <v>2000</v>
      </c>
      <c r="N4" s="105">
        <v>2001</v>
      </c>
      <c r="O4" s="105">
        <v>2002</v>
      </c>
      <c r="P4" s="108">
        <v>2003</v>
      </c>
      <c r="Q4" s="105">
        <v>2004</v>
      </c>
      <c r="R4" s="105">
        <v>2005</v>
      </c>
      <c r="S4" s="105">
        <v>2006</v>
      </c>
      <c r="T4" s="105">
        <v>2007</v>
      </c>
      <c r="U4" s="105">
        <v>2008</v>
      </c>
      <c r="V4" s="105">
        <v>2009</v>
      </c>
      <c r="W4" s="105">
        <v>2010</v>
      </c>
      <c r="X4" s="105">
        <v>2011</v>
      </c>
      <c r="Y4" s="105">
        <v>2012</v>
      </c>
      <c r="Z4" s="105">
        <v>2013</v>
      </c>
      <c r="AA4" s="105">
        <v>2014</v>
      </c>
      <c r="AB4" s="105">
        <v>2015</v>
      </c>
      <c r="AC4" s="105">
        <v>2016</v>
      </c>
      <c r="AD4" s="105">
        <v>2017</v>
      </c>
      <c r="AE4" s="105">
        <v>2018</v>
      </c>
      <c r="AF4" s="14">
        <v>2019</v>
      </c>
      <c r="AG4" s="93"/>
      <c r="AH4" s="65" t="s">
        <v>39</v>
      </c>
      <c r="AI4" s="65" t="s">
        <v>34</v>
      </c>
      <c r="AJ4" s="24" t="s">
        <v>30</v>
      </c>
      <c r="AK4" s="98" t="s">
        <v>27</v>
      </c>
      <c r="AL4" s="11" t="s">
        <v>37</v>
      </c>
      <c r="AM4" s="11" t="s">
        <v>14</v>
      </c>
      <c r="AN4" s="11" t="s">
        <v>15</v>
      </c>
      <c r="AO4" s="11" t="s">
        <v>16</v>
      </c>
      <c r="AP4" s="11" t="s">
        <v>28</v>
      </c>
      <c r="AQ4" s="21" t="s">
        <v>29</v>
      </c>
      <c r="AR4" s="21" t="s">
        <v>36</v>
      </c>
      <c r="AS4" s="21" t="s">
        <v>38</v>
      </c>
      <c r="AT4" s="177"/>
    </row>
    <row r="5" spans="1:46" ht="12.95" customHeight="1" x14ac:dyDescent="0.2">
      <c r="A5" s="165" t="s">
        <v>3</v>
      </c>
      <c r="B5" s="99" t="s">
        <v>6</v>
      </c>
      <c r="C5" s="114">
        <v>5.3028110000000003E-2</v>
      </c>
      <c r="D5" s="114">
        <v>5.4944681000000002E-2</v>
      </c>
      <c r="E5" s="115">
        <v>3.7529808999999997E-2</v>
      </c>
      <c r="F5" s="115">
        <v>3.2889400999999999E-2</v>
      </c>
      <c r="G5" s="115">
        <v>2.9534047000000004E-2</v>
      </c>
      <c r="H5" s="115">
        <v>2.3225073000000002E-2</v>
      </c>
      <c r="I5" s="115">
        <v>2.4185283000000002E-2</v>
      </c>
      <c r="J5" s="115">
        <v>2.1473423000000005E-2</v>
      </c>
      <c r="K5" s="115">
        <v>2.6106285000000003E-2</v>
      </c>
      <c r="L5" s="115">
        <v>2.0702416000000001E-2</v>
      </c>
      <c r="M5" s="115">
        <v>1.3930796266575996E-2</v>
      </c>
      <c r="N5" s="116">
        <v>1.5529733506766407E-2</v>
      </c>
      <c r="O5" s="117">
        <v>1.4888225923223395E-2</v>
      </c>
      <c r="P5" s="115">
        <v>1.4189613489629379E-2</v>
      </c>
      <c r="Q5" s="115">
        <v>1.4516932345460729E-2</v>
      </c>
      <c r="R5" s="115">
        <v>1.0977621084096834E-2</v>
      </c>
      <c r="S5" s="115">
        <v>1.0708027792122665E-2</v>
      </c>
      <c r="T5" s="115">
        <v>1.1491633654314654E-2</v>
      </c>
      <c r="U5" s="115">
        <v>1.0094015345205199E-2</v>
      </c>
      <c r="V5" s="115">
        <v>1.0682834817124663E-2</v>
      </c>
      <c r="W5" s="115">
        <v>1.1889768134134959E-2</v>
      </c>
      <c r="X5" s="115">
        <v>9.4740692402068959E-3</v>
      </c>
      <c r="Y5" s="115">
        <v>1.1561228959018271E-2</v>
      </c>
      <c r="Z5" s="115">
        <v>1.0629234942477674E-2</v>
      </c>
      <c r="AA5" s="115">
        <v>9.435203719006257E-3</v>
      </c>
      <c r="AB5" s="115">
        <v>1.0155064191207749E-2</v>
      </c>
      <c r="AC5" s="115">
        <v>1.2186047765113613E-2</v>
      </c>
      <c r="AD5" s="115">
        <v>1.1940927200642947E-2</v>
      </c>
      <c r="AE5" s="114">
        <v>1.1816155558207517E-2</v>
      </c>
      <c r="AF5" s="118">
        <v>1.1226297978038511E-2</v>
      </c>
      <c r="AG5" s="94"/>
      <c r="AH5" s="63">
        <f t="shared" ref="AH5:AH13" si="0">(AF5-AE5)/AE5</f>
        <v>-4.9919584865255939E-2</v>
      </c>
      <c r="AI5" s="63">
        <f>(AE5-AD5)/AD5</f>
        <v>-1.0449074878265087E-2</v>
      </c>
      <c r="AJ5" s="63">
        <f t="shared" ref="AJ5:AJ13" si="1">(AD5-AC5)/AC5</f>
        <v>-2.0114853412309827E-2</v>
      </c>
      <c r="AK5" s="12">
        <f t="shared" ref="AK5:AK13" si="2">(AC5-AB5)/AB5</f>
        <v>0.19999711825202332</v>
      </c>
      <c r="AL5" s="8">
        <f>(AB5-AA5)/AA5</f>
        <v>7.6295170050372826E-2</v>
      </c>
      <c r="AM5" s="8">
        <f t="shared" ref="AM5:AM13" si="3">(Z5-$C5)/$C5</f>
        <v>-0.799554708955728</v>
      </c>
      <c r="AN5" s="8">
        <f t="shared" ref="AN5:AN13" si="4">(AA5-$C5)/$C5</f>
        <v>-0.82207165748494038</v>
      </c>
      <c r="AO5" s="8">
        <f t="shared" ref="AO5:AO13" si="5">(AB5-$C5)/$C5</f>
        <v>-0.80849658433597293</v>
      </c>
      <c r="AP5" s="8">
        <f t="shared" ref="AP5:AP13" si="6">(AC5-$C5)/$C5</f>
        <v>-0.77019645306774809</v>
      </c>
      <c r="AQ5" s="8">
        <f t="shared" ref="AQ5:AQ13" si="7">(AD5-$C5)/$C5</f>
        <v>-0.77481891772791922</v>
      </c>
      <c r="AR5" s="8">
        <f t="shared" ref="AR5:AR12" si="8">(AE5-$C5)/$C5</f>
        <v>-0.77717185171774905</v>
      </c>
      <c r="AS5" s="8">
        <f t="shared" ref="AS5:AS12" si="9">(AF5-C5)/C5</f>
        <v>-0.78829534037629279</v>
      </c>
      <c r="AT5" s="178" t="s">
        <v>17</v>
      </c>
    </row>
    <row r="6" spans="1:46" ht="23.25" customHeight="1" x14ac:dyDescent="0.2">
      <c r="A6" s="166"/>
      <c r="B6" s="99" t="s">
        <v>7</v>
      </c>
      <c r="C6" s="114">
        <v>6.8550920000000001E-3</v>
      </c>
      <c r="D6" s="114">
        <v>8.0655799999999993E-3</v>
      </c>
      <c r="E6" s="119">
        <v>4.4992000000000001E-3</v>
      </c>
      <c r="F6" s="115">
        <v>6.0524089999999999E-3</v>
      </c>
      <c r="G6" s="115">
        <v>4.2830530000000002E-3</v>
      </c>
      <c r="H6" s="119">
        <v>4.1377000000000002E-3</v>
      </c>
      <c r="I6" s="119">
        <v>4.0790999999999996E-3</v>
      </c>
      <c r="J6" s="119">
        <v>4.2347000000000001E-3</v>
      </c>
      <c r="K6" s="115">
        <v>5.1257570000000008E-3</v>
      </c>
      <c r="L6" s="119">
        <v>4.1000999999999998E-3</v>
      </c>
      <c r="M6" s="115">
        <v>4.7406750000000006E-3</v>
      </c>
      <c r="N6" s="116">
        <v>6.1671710000000008E-3</v>
      </c>
      <c r="O6" s="117">
        <v>6.5531520000000005E-3</v>
      </c>
      <c r="P6" s="115">
        <v>6.5662030000000005E-3</v>
      </c>
      <c r="Q6" s="115">
        <v>7.5391070000000015E-3</v>
      </c>
      <c r="R6" s="115">
        <v>9.1618903500000001E-3</v>
      </c>
      <c r="S6" s="115">
        <v>8.3126169230000012E-3</v>
      </c>
      <c r="T6" s="115">
        <v>6.4997700000000002E-3</v>
      </c>
      <c r="U6" s="115">
        <v>8.3030090000000001E-3</v>
      </c>
      <c r="V6" s="115">
        <v>7.8882910000000004E-3</v>
      </c>
      <c r="W6" s="115">
        <v>7.2825200000000007E-3</v>
      </c>
      <c r="X6" s="115">
        <v>6.9816650000000006E-3</v>
      </c>
      <c r="Y6" s="115">
        <v>6.5844000000000007E-3</v>
      </c>
      <c r="Z6" s="115">
        <v>6.7611000000000008E-3</v>
      </c>
      <c r="AA6" s="115">
        <v>5.8460110000000008E-3</v>
      </c>
      <c r="AB6" s="115">
        <v>6.4242230000000006E-3</v>
      </c>
      <c r="AC6" s="115">
        <v>6.6644110000000003E-3</v>
      </c>
      <c r="AD6" s="115">
        <v>6.5044820000000007E-3</v>
      </c>
      <c r="AE6" s="114">
        <v>6.087098E-3</v>
      </c>
      <c r="AF6" s="118">
        <v>5.649706E-3</v>
      </c>
      <c r="AG6" s="94"/>
      <c r="AH6" s="63">
        <f t="shared" si="0"/>
        <v>-7.1855587013713265E-2</v>
      </c>
      <c r="AI6" s="63">
        <f t="shared" ref="AI6:AI13" si="10">(AE6-AD6)/AD6</f>
        <v>-6.416867630658378E-2</v>
      </c>
      <c r="AJ6" s="63">
        <f t="shared" si="1"/>
        <v>-2.3997469543820094E-2</v>
      </c>
      <c r="AK6" s="12">
        <f t="shared" si="2"/>
        <v>3.7387867762373704E-2</v>
      </c>
      <c r="AL6" s="8">
        <f t="shared" ref="AL6:AL12" si="11">(AB6-AA6)/AA6</f>
        <v>9.8907100927452876E-2</v>
      </c>
      <c r="AM6" s="8">
        <f t="shared" si="3"/>
        <v>-1.371126747824819E-2</v>
      </c>
      <c r="AN6" s="8">
        <f t="shared" si="4"/>
        <v>-0.14720167139988774</v>
      </c>
      <c r="AO6" s="8">
        <f t="shared" si="5"/>
        <v>-6.2853861042273321E-2</v>
      </c>
      <c r="AP6" s="8">
        <f t="shared" si="6"/>
        <v>-2.7815965124902749E-2</v>
      </c>
      <c r="AQ6" s="8">
        <f t="shared" si="7"/>
        <v>-5.1145921892806027E-2</v>
      </c>
      <c r="AR6" s="8">
        <f t="shared" si="8"/>
        <v>-0.11203263209304852</v>
      </c>
      <c r="AS6" s="8">
        <f t="shared" si="9"/>
        <v>-0.1758380485630244</v>
      </c>
      <c r="AT6" s="179"/>
    </row>
    <row r="7" spans="1:46" ht="26.65" customHeight="1" x14ac:dyDescent="0.2">
      <c r="A7" s="166"/>
      <c r="B7" s="99" t="s">
        <v>10</v>
      </c>
      <c r="C7" s="120">
        <v>0.16379550000000001</v>
      </c>
      <c r="D7" s="120">
        <v>0.17077649</v>
      </c>
      <c r="E7" s="119">
        <v>9.5576400000000006E-2</v>
      </c>
      <c r="F7" s="119">
        <v>5.3680499999999999E-2</v>
      </c>
      <c r="G7" s="119">
        <v>5.1957000000000003E-2</v>
      </c>
      <c r="H7" s="119">
        <v>3.7185500000000003E-2</v>
      </c>
      <c r="I7" s="119">
        <v>3.8328000000000001E-2</v>
      </c>
      <c r="J7" s="119">
        <v>4.1097500000000002E-2</v>
      </c>
      <c r="K7" s="119">
        <v>4.5814399999999998E-2</v>
      </c>
      <c r="L7" s="119">
        <v>3.8685799999999999E-2</v>
      </c>
      <c r="M7" s="119">
        <v>3.2363000000000003E-2</v>
      </c>
      <c r="N7" s="119">
        <v>3.0734000000000001E-2</v>
      </c>
      <c r="O7" s="121">
        <v>3.2655099999999999E-2</v>
      </c>
      <c r="P7" s="119">
        <v>3.8398509999999997E-2</v>
      </c>
      <c r="Q7" s="119">
        <v>3.8831299999999999E-2</v>
      </c>
      <c r="R7" s="119">
        <v>4.2540099999999997E-2</v>
      </c>
      <c r="S7" s="119">
        <v>5.4848889999999997E-2</v>
      </c>
      <c r="T7" s="119">
        <v>5.5212259999999999E-2</v>
      </c>
      <c r="U7" s="119">
        <v>4.7869792000000001E-2</v>
      </c>
      <c r="V7" s="119">
        <v>3.0086399999999999E-2</v>
      </c>
      <c r="W7" s="119">
        <v>0.32860699999999998</v>
      </c>
      <c r="X7" s="119">
        <v>3.74098E-2</v>
      </c>
      <c r="Y7" s="119">
        <v>4.4263999999999998E-2</v>
      </c>
      <c r="Z7" s="119">
        <v>4.8911999999999997E-2</v>
      </c>
      <c r="AA7" s="119">
        <v>4.4150000000000002E-2</v>
      </c>
      <c r="AB7" s="119">
        <v>5.3241810000000001E-2</v>
      </c>
      <c r="AC7" s="119">
        <v>4.85347E-2</v>
      </c>
      <c r="AD7" s="119">
        <v>4.7517049999999998E-2</v>
      </c>
      <c r="AE7" s="120">
        <v>5.2680299999999999E-2</v>
      </c>
      <c r="AF7" s="122">
        <v>5.823334448591836E-2</v>
      </c>
      <c r="AG7" s="94"/>
      <c r="AH7" s="63">
        <f t="shared" si="0"/>
        <v>0.10541026694833479</v>
      </c>
      <c r="AI7" s="63">
        <f t="shared" si="10"/>
        <v>0.1086609964212846</v>
      </c>
      <c r="AJ7" s="63">
        <f t="shared" si="1"/>
        <v>-2.0967472756605106E-2</v>
      </c>
      <c r="AK7" s="12">
        <f t="shared" si="2"/>
        <v>-8.8410029636483062E-2</v>
      </c>
      <c r="AL7" s="8">
        <f t="shared" si="11"/>
        <v>0.20593001132502828</v>
      </c>
      <c r="AM7" s="8">
        <f t="shared" si="3"/>
        <v>-0.70138373764847028</v>
      </c>
      <c r="AN7" s="8">
        <f t="shared" si="4"/>
        <v>-0.73045657542484388</v>
      </c>
      <c r="AO7" s="8">
        <f t="shared" si="5"/>
        <v>-0.67494949494949497</v>
      </c>
      <c r="AP7" s="8">
        <f t="shared" si="6"/>
        <v>-0.70368721973436388</v>
      </c>
      <c r="AQ7" s="8">
        <f t="shared" si="7"/>
        <v>-0.70990014988201755</v>
      </c>
      <c r="AR7" s="8">
        <f t="shared" si="8"/>
        <v>-0.67837761110653227</v>
      </c>
      <c r="AS7" s="8">
        <f t="shared" si="9"/>
        <v>-0.6444753092367107</v>
      </c>
      <c r="AT7" s="179"/>
    </row>
    <row r="8" spans="1:46" ht="21.75" customHeight="1" x14ac:dyDescent="0.2">
      <c r="A8" s="166"/>
      <c r="B8" s="99" t="s">
        <v>11</v>
      </c>
      <c r="C8" s="114">
        <v>9.1258612800000014E-2</v>
      </c>
      <c r="D8" s="114">
        <v>9.6352632000000021E-2</v>
      </c>
      <c r="E8" s="115">
        <v>3.1707744000000003E-2</v>
      </c>
      <c r="F8" s="115">
        <v>3.09104727E-2</v>
      </c>
      <c r="G8" s="115">
        <v>2.4282628700000006E-2</v>
      </c>
      <c r="H8" s="115">
        <v>1.9521260800000002E-2</v>
      </c>
      <c r="I8" s="115">
        <v>2.4280142600000002E-2</v>
      </c>
      <c r="J8" s="115">
        <v>2.5177135900000001E-2</v>
      </c>
      <c r="K8" s="115">
        <v>1.9872095900000001E-2</v>
      </c>
      <c r="L8" s="115">
        <v>2.0486131300000002E-2</v>
      </c>
      <c r="M8" s="115">
        <v>1.7814927800000008E-2</v>
      </c>
      <c r="N8" s="115">
        <v>1.8156248E-2</v>
      </c>
      <c r="O8" s="117">
        <v>1.9367812400000003E-2</v>
      </c>
      <c r="P8" s="115">
        <v>2.0804604900000002E-2</v>
      </c>
      <c r="Q8" s="115">
        <v>2.0442263800000002E-2</v>
      </c>
      <c r="R8" s="115">
        <v>2.1583154109644183E-2</v>
      </c>
      <c r="S8" s="115">
        <v>1.7145637433122873E-2</v>
      </c>
      <c r="T8" s="115">
        <v>2.459065649649091E-2</v>
      </c>
      <c r="U8" s="115">
        <v>2.55398389393242E-2</v>
      </c>
      <c r="V8" s="115">
        <v>2.4923527278226942E-2</v>
      </c>
      <c r="W8" s="115">
        <v>2.8455161537500002E-2</v>
      </c>
      <c r="X8" s="115">
        <v>2.8482319610000001E-2</v>
      </c>
      <c r="Y8" s="115">
        <v>2.8290435462499999E-2</v>
      </c>
      <c r="Z8" s="115">
        <v>2.8343912682000004E-2</v>
      </c>
      <c r="AA8" s="115">
        <v>2.5290293422250004E-2</v>
      </c>
      <c r="AB8" s="115">
        <v>2.2362524650499999E-2</v>
      </c>
      <c r="AC8" s="115">
        <v>2.3106530877500003E-2</v>
      </c>
      <c r="AD8" s="115">
        <v>2.4404615657999999E-2</v>
      </c>
      <c r="AE8" s="114">
        <v>2.417968329975E-2</v>
      </c>
      <c r="AF8" s="118">
        <v>2.1604746944500004E-2</v>
      </c>
      <c r="AG8" s="94"/>
      <c r="AH8" s="63">
        <f t="shared" si="0"/>
        <v>-0.10649173205989092</v>
      </c>
      <c r="AI8" s="63">
        <f t="shared" si="10"/>
        <v>-9.216795765282431E-3</v>
      </c>
      <c r="AJ8" s="63">
        <f t="shared" si="1"/>
        <v>5.6178263512676699E-2</v>
      </c>
      <c r="AK8" s="12">
        <f t="shared" si="2"/>
        <v>3.327022501385455E-2</v>
      </c>
      <c r="AL8" s="8">
        <f t="shared" si="11"/>
        <v>-0.11576650072292953</v>
      </c>
      <c r="AM8" s="8">
        <f t="shared" si="3"/>
        <v>-0.68941109433563519</v>
      </c>
      <c r="AN8" s="8">
        <f t="shared" si="4"/>
        <v>-0.72287225669673993</v>
      </c>
      <c r="AO8" s="8">
        <f t="shared" si="5"/>
        <v>-0.75495436579220065</v>
      </c>
      <c r="AP8" s="8">
        <f t="shared" si="6"/>
        <v>-0.74680164240344449</v>
      </c>
      <c r="AQ8" s="8">
        <f t="shared" si="7"/>
        <v>-0.73257739834940827</v>
      </c>
      <c r="AR8" s="8">
        <f t="shared" si="8"/>
        <v>-0.73504217785184223</v>
      </c>
      <c r="AS8" s="8">
        <f t="shared" si="9"/>
        <v>-0.76325799525521609</v>
      </c>
      <c r="AT8" s="179"/>
    </row>
    <row r="9" spans="1:46" ht="30" customHeight="1" x14ac:dyDescent="0.2">
      <c r="A9" s="166"/>
      <c r="B9" s="99" t="s">
        <v>12</v>
      </c>
      <c r="C9" s="120">
        <v>0.1435353</v>
      </c>
      <c r="D9" s="120">
        <v>0.16908461</v>
      </c>
      <c r="E9" s="119">
        <v>8.8369000000000003E-2</v>
      </c>
      <c r="F9" s="119">
        <v>8.3999099999999993E-2</v>
      </c>
      <c r="G9" s="119">
        <v>7.8700999999999993E-2</v>
      </c>
      <c r="H9" s="119">
        <v>7.3342500000000005E-2</v>
      </c>
      <c r="I9" s="119">
        <v>5.8611299999999998E-2</v>
      </c>
      <c r="J9" s="119">
        <v>4.1731999999999998E-2</v>
      </c>
      <c r="K9" s="119">
        <v>4.1452599999999999E-2</v>
      </c>
      <c r="L9" s="119">
        <v>3.1254499999999998E-2</v>
      </c>
      <c r="M9" s="119">
        <v>2.0372399999999999E-2</v>
      </c>
      <c r="N9" s="119">
        <v>1.6884900000000001E-2</v>
      </c>
      <c r="O9" s="121">
        <v>1.9834899999999999E-2</v>
      </c>
      <c r="P9" s="119">
        <v>2.00352E-2</v>
      </c>
      <c r="Q9" s="119">
        <v>1.96928E-2</v>
      </c>
      <c r="R9" s="119">
        <v>1.324153E-2</v>
      </c>
      <c r="S9" s="119">
        <v>2.47677E-2</v>
      </c>
      <c r="T9" s="119">
        <v>1.36791E-2</v>
      </c>
      <c r="U9" s="119">
        <v>1.050501E-2</v>
      </c>
      <c r="V9" s="119">
        <v>1.2622400000000001E-2</v>
      </c>
      <c r="W9" s="119">
        <v>1.3235200000000001E-2</v>
      </c>
      <c r="X9" s="119">
        <v>1.5602700000000001E-2</v>
      </c>
      <c r="Y9" s="119">
        <v>1.109282E-2</v>
      </c>
      <c r="Z9" s="119">
        <v>9.3738999999999992E-3</v>
      </c>
      <c r="AA9" s="119">
        <v>8.3545000000000008E-3</v>
      </c>
      <c r="AB9" s="119">
        <v>6.6844000000000001E-3</v>
      </c>
      <c r="AC9" s="119">
        <v>7.927E-3</v>
      </c>
      <c r="AD9" s="119">
        <v>8.3230000000000005E-3</v>
      </c>
      <c r="AE9" s="120">
        <v>9.2485999999999992E-3</v>
      </c>
      <c r="AF9" s="122">
        <v>6.6999099999999999E-3</v>
      </c>
      <c r="AG9" s="94"/>
      <c r="AH9" s="63">
        <f t="shared" si="0"/>
        <v>-0.27557576281815621</v>
      </c>
      <c r="AI9" s="63">
        <f t="shared" si="10"/>
        <v>0.11120990027634249</v>
      </c>
      <c r="AJ9" s="63">
        <f t="shared" si="1"/>
        <v>4.9955847104831655E-2</v>
      </c>
      <c r="AK9" s="12">
        <f t="shared" si="2"/>
        <v>0.18589551792232661</v>
      </c>
      <c r="AL9" s="8">
        <f t="shared" si="11"/>
        <v>-0.19990424322221564</v>
      </c>
      <c r="AM9" s="8">
        <f t="shared" si="3"/>
        <v>-0.93469272018799565</v>
      </c>
      <c r="AN9" s="8">
        <f t="shared" si="4"/>
        <v>-0.94179480587702114</v>
      </c>
      <c r="AO9" s="8">
        <f t="shared" si="5"/>
        <v>-0.95343027115977741</v>
      </c>
      <c r="AP9" s="8">
        <f t="shared" si="6"/>
        <v>-0.94477316729752203</v>
      </c>
      <c r="AQ9" s="8">
        <f t="shared" si="7"/>
        <v>-0.94201426408695288</v>
      </c>
      <c r="AR9" s="8">
        <f t="shared" si="8"/>
        <v>-0.93556567617861253</v>
      </c>
      <c r="AS9" s="8">
        <f t="shared" si="9"/>
        <v>-0.9533222141173634</v>
      </c>
      <c r="AT9" s="179"/>
    </row>
    <row r="10" spans="1:46" ht="12.75" customHeight="1" x14ac:dyDescent="0.2">
      <c r="A10" s="167"/>
      <c r="B10" s="104" t="s">
        <v>8</v>
      </c>
      <c r="C10" s="43">
        <f t="shared" ref="C10:Z10" si="12">C5+C6+C7+C8+C9</f>
        <v>0.45847261480000001</v>
      </c>
      <c r="D10" s="43">
        <f t="shared" si="12"/>
        <v>0.49922399299999998</v>
      </c>
      <c r="E10" s="44">
        <f t="shared" si="12"/>
        <v>0.25768215300000002</v>
      </c>
      <c r="F10" s="44">
        <f t="shared" si="12"/>
        <v>0.2075318827</v>
      </c>
      <c r="G10" s="44">
        <f t="shared" si="12"/>
        <v>0.18875772870000002</v>
      </c>
      <c r="H10" s="44">
        <f t="shared" si="12"/>
        <v>0.15741203380000002</v>
      </c>
      <c r="I10" s="44">
        <f t="shared" si="12"/>
        <v>0.14948382560000001</v>
      </c>
      <c r="J10" s="44">
        <f t="shared" si="12"/>
        <v>0.13371475890000001</v>
      </c>
      <c r="K10" s="44">
        <f t="shared" si="12"/>
        <v>0.1383711379</v>
      </c>
      <c r="L10" s="44">
        <f t="shared" si="12"/>
        <v>0.1152289473</v>
      </c>
      <c r="M10" s="44">
        <f t="shared" si="12"/>
        <v>8.9221799066575999E-2</v>
      </c>
      <c r="N10" s="44">
        <f t="shared" si="12"/>
        <v>8.7472052506766401E-2</v>
      </c>
      <c r="O10" s="123">
        <f t="shared" si="12"/>
        <v>9.3299190323223397E-2</v>
      </c>
      <c r="P10" s="44">
        <f t="shared" si="12"/>
        <v>9.999413138962937E-2</v>
      </c>
      <c r="Q10" s="44">
        <f t="shared" si="12"/>
        <v>0.10102240314546072</v>
      </c>
      <c r="R10" s="44">
        <f t="shared" si="12"/>
        <v>9.7504295543741015E-2</v>
      </c>
      <c r="S10" s="44">
        <f t="shared" si="12"/>
        <v>0.11578287214824555</v>
      </c>
      <c r="T10" s="44">
        <f t="shared" si="12"/>
        <v>0.11147342015080557</v>
      </c>
      <c r="U10" s="44">
        <f t="shared" si="12"/>
        <v>0.1023116652845294</v>
      </c>
      <c r="V10" s="44">
        <f t="shared" si="12"/>
        <v>8.6203453095351615E-2</v>
      </c>
      <c r="W10" s="44">
        <f t="shared" si="12"/>
        <v>0.38946964967163494</v>
      </c>
      <c r="X10" s="44">
        <f t="shared" si="12"/>
        <v>9.7950553850206901E-2</v>
      </c>
      <c r="Y10" s="44">
        <f t="shared" si="12"/>
        <v>0.10179288442151826</v>
      </c>
      <c r="Z10" s="44">
        <f t="shared" si="12"/>
        <v>0.10402014762447769</v>
      </c>
      <c r="AA10" s="44">
        <f>AA5+AA6+AA7+AA8+AA9</f>
        <v>9.3076008141256258E-2</v>
      </c>
      <c r="AB10" s="44">
        <f>AB5+AB6+AB7+AB8+AB9</f>
        <v>9.8868021841707732E-2</v>
      </c>
      <c r="AC10" s="44">
        <f>AC5+AC6+AC7+AC8+AC9</f>
        <v>9.8418689642613619E-2</v>
      </c>
      <c r="AD10" s="44">
        <f>AD5+AD6+AD7+AD8+AD9</f>
        <v>9.8690074858642951E-2</v>
      </c>
      <c r="AE10" s="43">
        <f>AE5+AE6+AE7+AE8+AE9</f>
        <v>0.10401183685795751</v>
      </c>
      <c r="AF10" s="109">
        <f>SUM(AF5+AF6+AF7+AF8+AF9)</f>
        <v>0.10341400540845687</v>
      </c>
      <c r="AG10" s="95"/>
      <c r="AH10" s="34">
        <f t="shared" si="0"/>
        <v>-5.7477251393710065E-3</v>
      </c>
      <c r="AI10" s="34">
        <f t="shared" si="10"/>
        <v>5.3923983814351047E-2</v>
      </c>
      <c r="AJ10" s="34">
        <f t="shared" si="1"/>
        <v>2.7574560991902E-3</v>
      </c>
      <c r="AK10" s="46">
        <f t="shared" si="2"/>
        <v>-4.5447677694362542E-3</v>
      </c>
      <c r="AL10" s="48">
        <f t="shared" si="11"/>
        <v>6.2228858071150382E-2</v>
      </c>
      <c r="AM10" s="48">
        <f t="shared" si="3"/>
        <v>-0.77311589772956335</v>
      </c>
      <c r="AN10" s="48">
        <f t="shared" si="4"/>
        <v>-0.79698676619571074</v>
      </c>
      <c r="AO10" s="48">
        <f t="shared" si="5"/>
        <v>-0.78435348448273834</v>
      </c>
      <c r="AP10" s="48">
        <f t="shared" si="6"/>
        <v>-0.78533354781605236</v>
      </c>
      <c r="AQ10" s="48">
        <f t="shared" si="7"/>
        <v>-0.78474161449818625</v>
      </c>
      <c r="AR10" s="48">
        <f t="shared" si="8"/>
        <v>-0.77313402480248317</v>
      </c>
      <c r="AS10" s="48">
        <f t="shared" si="9"/>
        <v>-0.77443798807139386</v>
      </c>
      <c r="AT10" s="179"/>
    </row>
    <row r="11" spans="1:46" s="5" customFormat="1" ht="22.15" customHeight="1" x14ac:dyDescent="0.2">
      <c r="A11" s="168" t="s">
        <v>19</v>
      </c>
      <c r="B11" s="169"/>
      <c r="C11" s="120">
        <v>2.3008199999999999E-2</v>
      </c>
      <c r="D11" s="120">
        <v>2.2091300000000001E-2</v>
      </c>
      <c r="E11" s="119">
        <v>1.26117E-2</v>
      </c>
      <c r="F11" s="119">
        <v>8.9177000000000006E-3</v>
      </c>
      <c r="G11" s="119">
        <v>6.6790900000000004E-3</v>
      </c>
      <c r="H11" s="119">
        <v>8.8649000000000002E-3</v>
      </c>
      <c r="I11" s="119">
        <v>9.3019000000000001E-3</v>
      </c>
      <c r="J11" s="119">
        <v>1.0420499999999999E-2</v>
      </c>
      <c r="K11" s="119">
        <v>1.1048000000000001E-2</v>
      </c>
      <c r="L11" s="119">
        <v>9.5239000000000001E-3</v>
      </c>
      <c r="M11" s="119">
        <v>4.3243799999999999E-2</v>
      </c>
      <c r="N11" s="119">
        <v>3.7457900000000002E-2</v>
      </c>
      <c r="O11" s="121">
        <v>4.2484760000000003E-2</v>
      </c>
      <c r="P11" s="119">
        <v>4.19695E-2</v>
      </c>
      <c r="Q11" s="119">
        <v>4.18667E-2</v>
      </c>
      <c r="R11" s="119">
        <v>4.1068500000000001E-2</v>
      </c>
      <c r="S11" s="119">
        <v>4.0815740000000003E-2</v>
      </c>
      <c r="T11" s="119">
        <v>4.1686380000000002E-2</v>
      </c>
      <c r="U11" s="119">
        <v>4.15646E-2</v>
      </c>
      <c r="V11" s="119">
        <v>3.8996080000000002E-2</v>
      </c>
      <c r="W11" s="119">
        <v>3.8094240000000001E-2</v>
      </c>
      <c r="X11" s="119">
        <v>3.7527600000000001E-2</v>
      </c>
      <c r="Y11" s="119">
        <v>3.714829E-2</v>
      </c>
      <c r="Z11" s="119">
        <v>3.6823399999999999E-2</v>
      </c>
      <c r="AA11" s="119">
        <v>3.7342220000000002E-2</v>
      </c>
      <c r="AB11" s="119">
        <v>3.7375800000000001E-2</v>
      </c>
      <c r="AC11" s="119">
        <v>3.799408E-2</v>
      </c>
      <c r="AD11" s="119">
        <v>3.8363099999999997E-2</v>
      </c>
      <c r="AE11" s="120">
        <v>3.9023599999999999E-2</v>
      </c>
      <c r="AF11" s="124">
        <v>2.92421E-2</v>
      </c>
      <c r="AG11" s="96"/>
      <c r="AH11" s="63">
        <f t="shared" si="0"/>
        <v>-0.25065601328426895</v>
      </c>
      <c r="AI11" s="63">
        <f t="shared" si="10"/>
        <v>1.7217065357074936E-2</v>
      </c>
      <c r="AJ11" s="63">
        <f t="shared" si="1"/>
        <v>9.7125657470847476E-3</v>
      </c>
      <c r="AK11" s="12">
        <f t="shared" si="2"/>
        <v>1.6542254613948031E-2</v>
      </c>
      <c r="AL11" s="8">
        <f t="shared" si="11"/>
        <v>8.9925023204293509E-4</v>
      </c>
      <c r="AM11" s="8">
        <f t="shared" si="3"/>
        <v>0.60044679722881411</v>
      </c>
      <c r="AN11" s="8">
        <f t="shared" si="4"/>
        <v>0.62299614919898139</v>
      </c>
      <c r="AO11" s="8">
        <f t="shared" si="5"/>
        <v>0.6244556288627533</v>
      </c>
      <c r="AP11" s="8">
        <f t="shared" si="6"/>
        <v>0.65132778748446207</v>
      </c>
      <c r="AQ11" s="8">
        <f t="shared" si="7"/>
        <v>0.66736641719039291</v>
      </c>
      <c r="AR11" s="8">
        <f t="shared" si="8"/>
        <v>0.69607357376935175</v>
      </c>
      <c r="AS11" s="8">
        <f t="shared" si="9"/>
        <v>0.27094253353152359</v>
      </c>
      <c r="AT11" s="179"/>
    </row>
    <row r="12" spans="1:46" ht="12.75" customHeight="1" x14ac:dyDescent="0.2">
      <c r="A12" s="161" t="s">
        <v>0</v>
      </c>
      <c r="B12" s="170"/>
      <c r="C12" s="119">
        <v>1.0314E-3</v>
      </c>
      <c r="D12" s="120">
        <v>1.0736999999999999E-3</v>
      </c>
      <c r="E12" s="119">
        <v>1.8730999999999999E-3</v>
      </c>
      <c r="F12" s="119">
        <v>2.2244000000000001E-3</v>
      </c>
      <c r="G12" s="119">
        <v>1.7936E-3</v>
      </c>
      <c r="H12" s="119">
        <v>1.6241999999999999E-3</v>
      </c>
      <c r="I12" s="119">
        <v>1.8913999999999999E-3</v>
      </c>
      <c r="J12" s="119">
        <v>2.8381999999999999E-3</v>
      </c>
      <c r="K12" s="119">
        <v>8.5214000000000002E-3</v>
      </c>
      <c r="L12" s="119">
        <v>4.5148000000000002E-3</v>
      </c>
      <c r="M12" s="119">
        <v>1.3027E-3</v>
      </c>
      <c r="N12" s="119">
        <v>6.0282000000000001E-3</v>
      </c>
      <c r="O12" s="121">
        <v>3.0533000000000001E-3</v>
      </c>
      <c r="P12" s="119">
        <v>2.1852E-3</v>
      </c>
      <c r="Q12" s="119">
        <v>3.2912000000000002E-3</v>
      </c>
      <c r="R12" s="119">
        <v>1.3045269999999999E-2</v>
      </c>
      <c r="S12" s="119">
        <v>1.01136E-2</v>
      </c>
      <c r="T12" s="119">
        <v>2.4450600000000002E-3</v>
      </c>
      <c r="U12" s="119">
        <v>2.6835000000000001E-3</v>
      </c>
      <c r="V12" s="119">
        <v>2.5647000000000001E-3</v>
      </c>
      <c r="W12" s="119">
        <v>2.5290999999999998E-3</v>
      </c>
      <c r="X12" s="119">
        <v>2.1178999999999998E-3</v>
      </c>
      <c r="Y12" s="119">
        <v>1.6603E-3</v>
      </c>
      <c r="Z12" s="119">
        <v>1.6946000000000001E-3</v>
      </c>
      <c r="AA12" s="119">
        <v>2.0190999999999998E-3</v>
      </c>
      <c r="AB12" s="119">
        <v>3.0913E-3</v>
      </c>
      <c r="AC12" s="119">
        <v>2.9523000000000001E-3</v>
      </c>
      <c r="AD12" s="119">
        <v>3.6532000000000001E-3</v>
      </c>
      <c r="AE12" s="120">
        <v>3.2916E-3</v>
      </c>
      <c r="AF12" s="122">
        <v>3.3256000000000002E-3</v>
      </c>
      <c r="AG12" s="94"/>
      <c r="AH12" s="63">
        <f t="shared" si="0"/>
        <v>1.032932312553171E-2</v>
      </c>
      <c r="AI12" s="63">
        <f t="shared" si="10"/>
        <v>-9.8981714661119047E-2</v>
      </c>
      <c r="AJ12" s="63">
        <f t="shared" si="1"/>
        <v>0.23740812248077767</v>
      </c>
      <c r="AK12" s="12">
        <f t="shared" si="2"/>
        <v>-4.4964901497751689E-2</v>
      </c>
      <c r="AL12" s="8">
        <f t="shared" si="11"/>
        <v>0.531028676142836</v>
      </c>
      <c r="AM12" s="8">
        <f t="shared" si="3"/>
        <v>0.64300950164824511</v>
      </c>
      <c r="AN12" s="8">
        <f t="shared" si="4"/>
        <v>0.95763040527438414</v>
      </c>
      <c r="AO12" s="8">
        <f t="shared" si="5"/>
        <v>1.997188287764204</v>
      </c>
      <c r="AP12" s="8">
        <f t="shared" si="6"/>
        <v>1.8624200116346714</v>
      </c>
      <c r="AQ12" s="8">
        <f t="shared" si="7"/>
        <v>2.5419817723482647</v>
      </c>
      <c r="AR12" s="8">
        <f t="shared" si="8"/>
        <v>2.1913903432228037</v>
      </c>
      <c r="AS12" s="8">
        <f t="shared" si="9"/>
        <v>2.2243552452976538</v>
      </c>
      <c r="AT12" s="179"/>
    </row>
    <row r="13" spans="1:46" ht="15.75" x14ac:dyDescent="0.25">
      <c r="A13" s="171" t="s">
        <v>9</v>
      </c>
      <c r="B13" s="172"/>
      <c r="C13" s="15">
        <f t="shared" ref="C13:X13" si="13">C10+C11+C12</f>
        <v>0.48251221480000001</v>
      </c>
      <c r="D13" s="15">
        <f t="shared" si="13"/>
        <v>0.52238899299999997</v>
      </c>
      <c r="E13" s="15">
        <f t="shared" si="13"/>
        <v>0.27216695300000004</v>
      </c>
      <c r="F13" s="15">
        <f t="shared" si="13"/>
        <v>0.21867398269999999</v>
      </c>
      <c r="G13" s="15">
        <f t="shared" si="13"/>
        <v>0.19723041870000002</v>
      </c>
      <c r="H13" s="106">
        <f t="shared" si="13"/>
        <v>0.16790113380000002</v>
      </c>
      <c r="I13" s="15">
        <f t="shared" si="13"/>
        <v>0.1606771256</v>
      </c>
      <c r="J13" s="107">
        <f t="shared" si="13"/>
        <v>0.14697345890000002</v>
      </c>
      <c r="K13" s="15">
        <f t="shared" si="13"/>
        <v>0.15794053790000001</v>
      </c>
      <c r="L13" s="15">
        <f t="shared" si="13"/>
        <v>0.12926764730000001</v>
      </c>
      <c r="M13" s="15">
        <f t="shared" si="13"/>
        <v>0.133768299066576</v>
      </c>
      <c r="N13" s="15">
        <f t="shared" si="13"/>
        <v>0.1309581525067664</v>
      </c>
      <c r="O13" s="15">
        <f t="shared" si="13"/>
        <v>0.13883725032322342</v>
      </c>
      <c r="P13" s="15">
        <f t="shared" si="13"/>
        <v>0.14414883138962936</v>
      </c>
      <c r="Q13" s="15">
        <f t="shared" si="13"/>
        <v>0.14618030314546071</v>
      </c>
      <c r="R13" s="15">
        <f t="shared" si="13"/>
        <v>0.15161806554374102</v>
      </c>
      <c r="S13" s="15">
        <f t="shared" si="13"/>
        <v>0.16671221214824555</v>
      </c>
      <c r="T13" s="15">
        <f t="shared" si="13"/>
        <v>0.15560486015080557</v>
      </c>
      <c r="U13" s="15">
        <f t="shared" si="13"/>
        <v>0.14655976528452941</v>
      </c>
      <c r="V13" s="15">
        <f t="shared" si="13"/>
        <v>0.12776423309535162</v>
      </c>
      <c r="W13" s="15">
        <f t="shared" si="13"/>
        <v>0.43009298967163495</v>
      </c>
      <c r="X13" s="15">
        <f t="shared" si="13"/>
        <v>0.1375960538502069</v>
      </c>
      <c r="Y13" s="15">
        <f>Y10+Y11+Y12</f>
        <v>0.14060147442151827</v>
      </c>
      <c r="Z13" s="15">
        <f>Z10+Z11+Z12</f>
        <v>0.14253814762447767</v>
      </c>
      <c r="AA13" s="15">
        <f>AA10+AA11+AA12</f>
        <v>0.13243732814125625</v>
      </c>
      <c r="AB13" s="15">
        <f t="shared" ref="AB13" si="14">AB10+AB11+AB12</f>
        <v>0.13933512184170774</v>
      </c>
      <c r="AC13" s="15">
        <f t="shared" ref="AC13:AD13" si="15">AC10+AC11+AC12</f>
        <v>0.13936506964261361</v>
      </c>
      <c r="AD13" s="55">
        <f t="shared" si="15"/>
        <v>0.14070637485864293</v>
      </c>
      <c r="AE13" s="55">
        <f t="shared" ref="AE13" si="16">AE10+AE11+AE12</f>
        <v>0.1463270368579575</v>
      </c>
      <c r="AF13" s="55">
        <f>SUM(AF10+AF11+AF12)</f>
        <v>0.13598170540845689</v>
      </c>
      <c r="AG13" s="97"/>
      <c r="AH13" s="56">
        <f t="shared" si="0"/>
        <v>-7.0700067954926407E-2</v>
      </c>
      <c r="AI13" s="56">
        <f>(AE13-AD13)/AD13</f>
        <v>3.9946036595436628E-2</v>
      </c>
      <c r="AJ13" s="57">
        <f t="shared" si="1"/>
        <v>9.6244002853006858E-3</v>
      </c>
      <c r="AK13" s="58">
        <f t="shared" si="2"/>
        <v>2.1493361121034592E-4</v>
      </c>
      <c r="AL13" s="59">
        <f>(AB13-AA13)/AA13</f>
        <v>5.2083455603199533E-2</v>
      </c>
      <c r="AM13" s="60">
        <f t="shared" si="3"/>
        <v>-0.70459162845533496</v>
      </c>
      <c r="AN13" s="60">
        <f t="shared" si="4"/>
        <v>-0.72552543940022085</v>
      </c>
      <c r="AO13" s="60">
        <f t="shared" si="5"/>
        <v>-0.71122985580901454</v>
      </c>
      <c r="AP13" s="60">
        <f t="shared" si="6"/>
        <v>-0.71116778939911396</v>
      </c>
      <c r="AQ13" s="60">
        <f t="shared" si="7"/>
        <v>-0.70838795258900256</v>
      </c>
      <c r="AR13" s="60">
        <f>(AE13-$C13)/$C13</f>
        <v>-0.69673920707145276</v>
      </c>
      <c r="AS13" s="60">
        <f>(AF13-$C13)/$C13</f>
        <v>-0.71817976573956588</v>
      </c>
      <c r="AT13" s="180"/>
    </row>
    <row r="14" spans="1:46" x14ac:dyDescent="0.2">
      <c r="A14" s="6" t="s">
        <v>25</v>
      </c>
      <c r="B14" s="2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8"/>
      <c r="AE14" s="4"/>
      <c r="AF14" s="4"/>
      <c r="AG14" s="4"/>
      <c r="AH14" s="4"/>
      <c r="AI14" s="4"/>
      <c r="AJ14" s="4"/>
      <c r="AK14" s="30"/>
      <c r="AL14" s="31"/>
    </row>
    <row r="15" spans="1:46" x14ac:dyDescent="0.2">
      <c r="AK15" s="32"/>
      <c r="AL15" s="32"/>
    </row>
    <row r="16" spans="1:46" ht="15.75" x14ac:dyDescent="0.25">
      <c r="A16" s="1" t="s">
        <v>18</v>
      </c>
    </row>
    <row r="18" spans="1:34" ht="15" customHeight="1" x14ac:dyDescent="0.2">
      <c r="A18" s="173" t="s">
        <v>1</v>
      </c>
      <c r="B18" s="173" t="s">
        <v>2</v>
      </c>
      <c r="C18" s="175" t="s">
        <v>5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87"/>
      <c r="AH18" s="87"/>
    </row>
    <row r="19" spans="1:34" ht="12.75" customHeight="1" x14ac:dyDescent="0.2">
      <c r="A19" s="174"/>
      <c r="B19" s="174"/>
      <c r="C19" s="20">
        <v>1990</v>
      </c>
      <c r="D19" s="20">
        <v>1991</v>
      </c>
      <c r="E19" s="20">
        <v>1992</v>
      </c>
      <c r="F19" s="20">
        <v>1993</v>
      </c>
      <c r="G19" s="20">
        <v>1994</v>
      </c>
      <c r="H19" s="20">
        <v>1995</v>
      </c>
      <c r="I19" s="20">
        <v>1996</v>
      </c>
      <c r="J19" s="20">
        <v>1997</v>
      </c>
      <c r="K19" s="20">
        <v>1998</v>
      </c>
      <c r="L19" s="20">
        <v>1999</v>
      </c>
      <c r="M19" s="20">
        <v>2000</v>
      </c>
      <c r="N19" s="20">
        <v>2001</v>
      </c>
      <c r="O19" s="20">
        <v>2002</v>
      </c>
      <c r="P19" s="20">
        <v>2003</v>
      </c>
      <c r="Q19" s="20">
        <v>2004</v>
      </c>
      <c r="R19" s="20">
        <v>2005</v>
      </c>
      <c r="S19" s="20">
        <v>2006</v>
      </c>
      <c r="T19" s="20">
        <v>2007</v>
      </c>
      <c r="U19" s="20">
        <v>2008</v>
      </c>
      <c r="V19" s="20">
        <v>2009</v>
      </c>
      <c r="W19" s="20">
        <v>2010</v>
      </c>
      <c r="X19" s="20">
        <v>2011</v>
      </c>
      <c r="Y19" s="20">
        <v>2012</v>
      </c>
      <c r="Z19" s="20">
        <v>2013</v>
      </c>
      <c r="AA19" s="20">
        <v>2014</v>
      </c>
      <c r="AB19" s="20">
        <v>2015</v>
      </c>
      <c r="AC19" s="20">
        <v>2016</v>
      </c>
      <c r="AD19" s="90">
        <v>2017</v>
      </c>
      <c r="AE19" s="90">
        <v>2018</v>
      </c>
      <c r="AF19" s="21">
        <v>2019</v>
      </c>
      <c r="AG19" s="88"/>
      <c r="AH19" s="88"/>
    </row>
    <row r="20" spans="1:34" ht="12.95" customHeight="1" x14ac:dyDescent="0.2">
      <c r="A20" s="132" t="s">
        <v>3</v>
      </c>
      <c r="B20" s="61" t="s">
        <v>6</v>
      </c>
      <c r="C20" s="8">
        <f t="shared" ref="C20:C28" si="17">C5/C$13</f>
        <v>0.10990003646224793</v>
      </c>
      <c r="D20" s="8">
        <f t="shared" ref="D20:AB28" si="18">D5/D$13</f>
        <v>0.10517963000035876</v>
      </c>
      <c r="E20" s="8">
        <f t="shared" si="18"/>
        <v>0.13789260079639423</v>
      </c>
      <c r="F20" s="8">
        <f t="shared" si="18"/>
        <v>0.15040381390556709</v>
      </c>
      <c r="G20" s="8">
        <f t="shared" si="18"/>
        <v>0.14974387416843221</v>
      </c>
      <c r="H20" s="8">
        <f t="shared" si="18"/>
        <v>0.1383258854443781</v>
      </c>
      <c r="I20" s="8">
        <f t="shared" si="18"/>
        <v>0.15052100857348175</v>
      </c>
      <c r="J20" s="8">
        <f t="shared" si="18"/>
        <v>0.1461040868243457</v>
      </c>
      <c r="K20" s="8">
        <f t="shared" si="18"/>
        <v>0.16529185823419942</v>
      </c>
      <c r="L20" s="8">
        <f t="shared" si="18"/>
        <v>0.16015156485330417</v>
      </c>
      <c r="M20" s="8">
        <f t="shared" si="18"/>
        <v>0.10414123797479617</v>
      </c>
      <c r="N20" s="8">
        <f t="shared" si="18"/>
        <v>0.11858546573466673</v>
      </c>
      <c r="O20" s="8">
        <f t="shared" si="18"/>
        <v>0.10723509640649394</v>
      </c>
      <c r="P20" s="8">
        <f t="shared" si="18"/>
        <v>9.8437242625126375E-2</v>
      </c>
      <c r="Q20" s="8">
        <f t="shared" si="18"/>
        <v>9.9308402247704042E-2</v>
      </c>
      <c r="R20" s="8">
        <f t="shared" si="18"/>
        <v>7.2403120596007384E-2</v>
      </c>
      <c r="S20" s="8">
        <f t="shared" si="18"/>
        <v>6.4230614267182545E-2</v>
      </c>
      <c r="T20" s="8">
        <f t="shared" si="18"/>
        <v>7.3851379983745066E-2</v>
      </c>
      <c r="U20" s="8">
        <f t="shared" si="18"/>
        <v>6.887303159641936E-2</v>
      </c>
      <c r="V20" s="8">
        <f t="shared" si="18"/>
        <v>8.361365742439017E-2</v>
      </c>
      <c r="W20" s="8">
        <f t="shared" si="18"/>
        <v>2.7644645273601168E-2</v>
      </c>
      <c r="X20" s="8">
        <f t="shared" si="18"/>
        <v>6.8854222015122493E-2</v>
      </c>
      <c r="Y20" s="8">
        <f t="shared" si="18"/>
        <v>8.2226939700206225E-2</v>
      </c>
      <c r="Z20" s="8">
        <f t="shared" si="18"/>
        <v>7.4571159507985249E-2</v>
      </c>
      <c r="AA20" s="8">
        <f t="shared" si="18"/>
        <v>7.1242782162916851E-2</v>
      </c>
      <c r="AB20" s="8">
        <f t="shared" si="18"/>
        <v>7.2882300291411475E-2</v>
      </c>
      <c r="AC20" s="8">
        <f t="shared" ref="AC20:AD20" si="19">AC5/AC$13</f>
        <v>8.743975657862757E-2</v>
      </c>
      <c r="AD20" s="8">
        <f t="shared" si="19"/>
        <v>8.486415212273854E-2</v>
      </c>
      <c r="AE20" s="8">
        <f t="shared" ref="AE20" si="20">AE5/AE$13</f>
        <v>8.075169026813335E-2</v>
      </c>
      <c r="AF20" s="8">
        <f>AF5/AF13</f>
        <v>8.2557414207428612E-2</v>
      </c>
      <c r="AG20" s="89"/>
      <c r="AH20" s="89"/>
    </row>
    <row r="21" spans="1:34" ht="22.5" customHeight="1" x14ac:dyDescent="0.2">
      <c r="A21" s="133"/>
      <c r="B21" s="61" t="s">
        <v>7</v>
      </c>
      <c r="C21" s="8">
        <f t="shared" si="17"/>
        <v>1.4207084898029819E-2</v>
      </c>
      <c r="D21" s="8">
        <f t="shared" ref="D21:R21" si="21">D6/D$13</f>
        <v>1.5439796986687274E-2</v>
      </c>
      <c r="E21" s="8">
        <f t="shared" si="21"/>
        <v>1.6531029760986447E-2</v>
      </c>
      <c r="F21" s="8">
        <f t="shared" si="21"/>
        <v>2.7677773666853329E-2</v>
      </c>
      <c r="G21" s="8">
        <f t="shared" si="21"/>
        <v>2.171598594289249E-2</v>
      </c>
      <c r="H21" s="8">
        <f t="shared" si="21"/>
        <v>2.4643669201952701E-2</v>
      </c>
      <c r="I21" s="8">
        <f t="shared" si="21"/>
        <v>2.5386936595783859E-2</v>
      </c>
      <c r="J21" s="8">
        <f t="shared" si="21"/>
        <v>2.8812685172506337E-2</v>
      </c>
      <c r="K21" s="8">
        <f t="shared" si="21"/>
        <v>3.2453713708670361E-2</v>
      </c>
      <c r="L21" s="8">
        <f t="shared" si="21"/>
        <v>3.1717913071355165E-2</v>
      </c>
      <c r="M21" s="8">
        <f t="shared" si="21"/>
        <v>3.5439450401029499E-2</v>
      </c>
      <c r="N21" s="8">
        <f t="shared" si="21"/>
        <v>4.709268481533712E-2</v>
      </c>
      <c r="O21" s="8">
        <f t="shared" si="21"/>
        <v>4.7200243340629236E-2</v>
      </c>
      <c r="P21" s="8">
        <f t="shared" si="21"/>
        <v>4.5551552077808928E-2</v>
      </c>
      <c r="Q21" s="8">
        <f t="shared" si="21"/>
        <v>5.1574027675247103E-2</v>
      </c>
      <c r="R21" s="8">
        <f t="shared" si="21"/>
        <v>6.0427432028915068E-2</v>
      </c>
      <c r="S21" s="8">
        <f t="shared" si="18"/>
        <v>4.9862075584529889E-2</v>
      </c>
      <c r="T21" s="8">
        <f t="shared" si="18"/>
        <v>4.1770996058225311E-2</v>
      </c>
      <c r="U21" s="8">
        <f t="shared" si="18"/>
        <v>5.6652717639664854E-2</v>
      </c>
      <c r="V21" s="8">
        <f t="shared" si="18"/>
        <v>6.1740995964910589E-2</v>
      </c>
      <c r="W21" s="8">
        <f t="shared" si="18"/>
        <v>1.6932431299473211E-2</v>
      </c>
      <c r="X21" s="8">
        <f t="shared" si="18"/>
        <v>5.0740299628073256E-2</v>
      </c>
      <c r="Y21" s="8">
        <f t="shared" si="18"/>
        <v>4.6830234370517351E-2</v>
      </c>
      <c r="Z21" s="8">
        <f t="shared" si="18"/>
        <v>4.7433617685367878E-2</v>
      </c>
      <c r="AA21" s="8">
        <f t="shared" si="18"/>
        <v>4.4141716554147843E-2</v>
      </c>
      <c r="AB21" s="8">
        <f t="shared" si="18"/>
        <v>4.6106271807751863E-2</v>
      </c>
      <c r="AC21" s="8">
        <f t="shared" ref="AC21:AD21" si="22">AC6/AC$13</f>
        <v>4.781980891689825E-2</v>
      </c>
      <c r="AD21" s="8">
        <f t="shared" si="22"/>
        <v>4.6227344045602498E-2</v>
      </c>
      <c r="AE21" s="8">
        <f t="shared" ref="AE21" si="23">AE6/AE$13</f>
        <v>4.1599270583937704E-2</v>
      </c>
      <c r="AF21" s="8">
        <f>AF6/AF13</f>
        <v>4.1547544818838822E-2</v>
      </c>
      <c r="AG21" s="89"/>
      <c r="AH21" s="89"/>
    </row>
    <row r="22" spans="1:34" ht="27" customHeight="1" x14ac:dyDescent="0.2">
      <c r="A22" s="133"/>
      <c r="B22" s="61" t="s">
        <v>10</v>
      </c>
      <c r="C22" s="8">
        <f t="shared" si="17"/>
        <v>0.33946394511047312</v>
      </c>
      <c r="D22" s="8">
        <f t="shared" si="18"/>
        <v>0.32691441107757035</v>
      </c>
      <c r="E22" s="8">
        <f t="shared" si="18"/>
        <v>0.35116827721549276</v>
      </c>
      <c r="F22" s="8">
        <f t="shared" si="18"/>
        <v>0.24548187826095694</v>
      </c>
      <c r="G22" s="8">
        <f t="shared" si="18"/>
        <v>0.26343299549056831</v>
      </c>
      <c r="H22" s="8">
        <f t="shared" si="18"/>
        <v>0.22147259615467826</v>
      </c>
      <c r="I22" s="8">
        <f t="shared" si="18"/>
        <v>0.23854048830457794</v>
      </c>
      <c r="J22" s="8">
        <f t="shared" si="18"/>
        <v>0.27962531675846675</v>
      </c>
      <c r="K22" s="8">
        <f t="shared" si="18"/>
        <v>0.29007372400496295</v>
      </c>
      <c r="L22" s="8">
        <f t="shared" si="18"/>
        <v>0.29926900355987213</v>
      </c>
      <c r="M22" s="8">
        <f t="shared" si="18"/>
        <v>0.2419332549327928</v>
      </c>
      <c r="N22" s="8">
        <f t="shared" si="18"/>
        <v>0.23468565653758763</v>
      </c>
      <c r="O22" s="8">
        <f t="shared" si="18"/>
        <v>0.235204168362428</v>
      </c>
      <c r="P22" s="8">
        <f t="shared" si="18"/>
        <v>0.26638100101006118</v>
      </c>
      <c r="Q22" s="8">
        <f t="shared" si="18"/>
        <v>0.26563975559251546</v>
      </c>
      <c r="R22" s="8">
        <f t="shared" si="18"/>
        <v>0.28057408493796804</v>
      </c>
      <c r="S22" s="8">
        <f t="shared" si="18"/>
        <v>0.32900343228141382</v>
      </c>
      <c r="T22" s="8">
        <f t="shared" si="18"/>
        <v>0.35482349295832172</v>
      </c>
      <c r="U22" s="8">
        <f t="shared" si="18"/>
        <v>0.32662301216890016</v>
      </c>
      <c r="V22" s="8">
        <f t="shared" si="18"/>
        <v>0.23548374432417438</v>
      </c>
      <c r="W22" s="8">
        <f t="shared" si="18"/>
        <v>0.76403709870017422</v>
      </c>
      <c r="X22" s="8">
        <f t="shared" si="18"/>
        <v>0.2718813436374124</v>
      </c>
      <c r="Y22" s="8">
        <f t="shared" si="18"/>
        <v>0.314818889219455</v>
      </c>
      <c r="Z22" s="8">
        <f t="shared" si="18"/>
        <v>0.34315024304132657</v>
      </c>
      <c r="AA22" s="8">
        <f t="shared" si="18"/>
        <v>0.33336522730895085</v>
      </c>
      <c r="AB22" s="8">
        <f t="shared" si="18"/>
        <v>0.38211334871107078</v>
      </c>
      <c r="AC22" s="8">
        <f t="shared" ref="AC22:AD22" si="24">AC7/AC$13</f>
        <v>0.34825584434077994</v>
      </c>
      <c r="AD22" s="8">
        <f t="shared" si="24"/>
        <v>0.33770360474240624</v>
      </c>
      <c r="AE22" s="8">
        <f t="shared" ref="AE22" si="25">AE7/AE$13</f>
        <v>0.36001754105864792</v>
      </c>
      <c r="AF22" s="8">
        <f>AF7/AF13</f>
        <v>0.42824396348758215</v>
      </c>
      <c r="AG22" s="89"/>
      <c r="AH22" s="89"/>
    </row>
    <row r="23" spans="1:34" ht="12.95" customHeight="1" x14ac:dyDescent="0.2">
      <c r="A23" s="133"/>
      <c r="B23" s="62" t="s">
        <v>11</v>
      </c>
      <c r="C23" s="8">
        <f t="shared" si="17"/>
        <v>0.18913223334216825</v>
      </c>
      <c r="D23" s="8">
        <f t="shared" si="18"/>
        <v>0.18444613743995947</v>
      </c>
      <c r="E23" s="8">
        <f t="shared" si="18"/>
        <v>0.11650108012929843</v>
      </c>
      <c r="F23" s="8">
        <f t="shared" si="18"/>
        <v>0.14135413970305852</v>
      </c>
      <c r="G23" s="8">
        <f t="shared" si="18"/>
        <v>0.12311807103616924</v>
      </c>
      <c r="H23" s="8">
        <f t="shared" si="18"/>
        <v>0.11626640248453164</v>
      </c>
      <c r="I23" s="8">
        <f t="shared" si="18"/>
        <v>0.15111138258998083</v>
      </c>
      <c r="J23" s="8">
        <f t="shared" si="18"/>
        <v>0.17130396255510591</v>
      </c>
      <c r="K23" s="8">
        <f t="shared" si="18"/>
        <v>0.12582011030367651</v>
      </c>
      <c r="L23" s="8">
        <f t="shared" si="18"/>
        <v>0.15847841070748722</v>
      </c>
      <c r="M23" s="8">
        <f t="shared" si="18"/>
        <v>0.13317750112927415</v>
      </c>
      <c r="N23" s="8">
        <f t="shared" si="18"/>
        <v>0.13864160155330454</v>
      </c>
      <c r="O23" s="8">
        <f t="shared" si="18"/>
        <v>0.13950011509814764</v>
      </c>
      <c r="P23" s="8">
        <f t="shared" si="18"/>
        <v>0.1443272532939644</v>
      </c>
      <c r="Q23" s="8">
        <f t="shared" si="18"/>
        <v>0.13984280617928646</v>
      </c>
      <c r="R23" s="8">
        <f t="shared" si="18"/>
        <v>0.14235212691997812</v>
      </c>
      <c r="S23" s="8">
        <f t="shared" si="18"/>
        <v>0.10284571965175804</v>
      </c>
      <c r="T23" s="8">
        <f t="shared" si="18"/>
        <v>0.1580327020162397</v>
      </c>
      <c r="U23" s="8">
        <f t="shared" si="18"/>
        <v>0.17426228057708373</v>
      </c>
      <c r="V23" s="8">
        <f t="shared" si="18"/>
        <v>0.19507436998918379</v>
      </c>
      <c r="W23" s="8">
        <f t="shared" si="18"/>
        <v>6.6160486733868401E-2</v>
      </c>
      <c r="X23" s="8">
        <f t="shared" si="18"/>
        <v>0.20699953823535597</v>
      </c>
      <c r="Y23" s="8">
        <f t="shared" si="18"/>
        <v>0.20121009099581894</v>
      </c>
      <c r="Z23" s="8">
        <f t="shared" si="18"/>
        <v>0.19885141735301032</v>
      </c>
      <c r="AA23" s="8">
        <f t="shared" si="18"/>
        <v>0.19096046241038361</v>
      </c>
      <c r="AB23" s="8">
        <f t="shared" si="18"/>
        <v>0.16049452826334082</v>
      </c>
      <c r="AC23" s="8">
        <f t="shared" ref="AC23:AD23" si="26">AC8/AC$13</f>
        <v>0.16579858164426825</v>
      </c>
      <c r="AD23" s="8">
        <f t="shared" si="26"/>
        <v>0.17344356773115271</v>
      </c>
      <c r="AE23" s="8">
        <f t="shared" ref="AE23" si="27">AE8/AE$13</f>
        <v>0.16524412589056722</v>
      </c>
      <c r="AF23" s="8">
        <f>AF8/AF13</f>
        <v>0.15887980577684663</v>
      </c>
      <c r="AG23" s="89"/>
      <c r="AH23" s="89"/>
    </row>
    <row r="24" spans="1:34" ht="36" x14ac:dyDescent="0.2">
      <c r="A24" s="133"/>
      <c r="B24" s="61" t="s">
        <v>12</v>
      </c>
      <c r="C24" s="8">
        <f t="shared" si="17"/>
        <v>0.2974749562754489</v>
      </c>
      <c r="D24" s="8">
        <f t="shared" si="18"/>
        <v>0.32367567514961021</v>
      </c>
      <c r="E24" s="8">
        <f t="shared" si="18"/>
        <v>0.32468673740856402</v>
      </c>
      <c r="F24" s="8">
        <f t="shared" si="18"/>
        <v>0.38412937361294969</v>
      </c>
      <c r="G24" s="8">
        <f t="shared" si="18"/>
        <v>0.39903074038345582</v>
      </c>
      <c r="H24" s="8">
        <f t="shared" si="18"/>
        <v>0.43681956363298841</v>
      </c>
      <c r="I24" s="8">
        <f t="shared" si="18"/>
        <v>0.36477687649149731</v>
      </c>
      <c r="J24" s="8">
        <f t="shared" si="18"/>
        <v>0.28394242274990777</v>
      </c>
      <c r="K24" s="8">
        <f t="shared" si="18"/>
        <v>0.26245700154728924</v>
      </c>
      <c r="L24" s="8">
        <f t="shared" si="18"/>
        <v>0.24178130145329871</v>
      </c>
      <c r="M24" s="8">
        <f t="shared" si="18"/>
        <v>0.15229617287621133</v>
      </c>
      <c r="N24" s="8">
        <f t="shared" si="18"/>
        <v>0.12893355378640964</v>
      </c>
      <c r="O24" s="8">
        <f t="shared" si="18"/>
        <v>0.14286439665019929</v>
      </c>
      <c r="P24" s="8">
        <f t="shared" si="18"/>
        <v>0.13898968036615947</v>
      </c>
      <c r="Q24" s="8">
        <f t="shared" si="18"/>
        <v>0.13471582406286392</v>
      </c>
      <c r="R24" s="8">
        <f t="shared" si="18"/>
        <v>8.7334777373082151E-2</v>
      </c>
      <c r="S24" s="8">
        <f t="shared" si="18"/>
        <v>0.14856560104892502</v>
      </c>
      <c r="T24" s="8">
        <f t="shared" si="18"/>
        <v>8.7909207891982297E-2</v>
      </c>
      <c r="U24" s="8">
        <f t="shared" si="18"/>
        <v>7.1677311843435995E-2</v>
      </c>
      <c r="V24" s="8">
        <f t="shared" si="18"/>
        <v>9.8794472398075511E-2</v>
      </c>
      <c r="W24" s="8">
        <f t="shared" si="18"/>
        <v>3.077288009298812E-2</v>
      </c>
      <c r="X24" s="8">
        <f t="shared" si="18"/>
        <v>0.1133949671041132</v>
      </c>
      <c r="Y24" s="8">
        <f t="shared" si="18"/>
        <v>7.8895474216323758E-2</v>
      </c>
      <c r="Z24" s="8">
        <f t="shared" si="18"/>
        <v>6.5764149150414855E-2</v>
      </c>
      <c r="AA24" s="8">
        <f t="shared" si="18"/>
        <v>6.3082667985337029E-2</v>
      </c>
      <c r="AB24" s="8">
        <f t="shared" si="18"/>
        <v>4.7973546882126683E-2</v>
      </c>
      <c r="AC24" s="8">
        <f t="shared" ref="AC24:AD24" si="28">AC9/AC$13</f>
        <v>5.6879388933883647E-2</v>
      </c>
      <c r="AD24" s="8">
        <f t="shared" si="28"/>
        <v>5.9151548807660562E-2</v>
      </c>
      <c r="AE24" s="8">
        <f t="shared" ref="AE24" si="29">AE9/AE$13</f>
        <v>6.3204997508271799E-2</v>
      </c>
      <c r="AF24" s="8">
        <f>AF9/AF13</f>
        <v>4.9270671961901449E-2</v>
      </c>
      <c r="AG24" s="89"/>
      <c r="AH24" s="89"/>
    </row>
    <row r="25" spans="1:34" s="82" customFormat="1" x14ac:dyDescent="0.2">
      <c r="A25" s="134"/>
      <c r="B25" s="91" t="s">
        <v>8</v>
      </c>
      <c r="C25" s="36">
        <f t="shared" si="17"/>
        <v>0.95017825608836792</v>
      </c>
      <c r="D25" s="36">
        <f t="shared" si="18"/>
        <v>0.95565565065418601</v>
      </c>
      <c r="E25" s="36">
        <f t="shared" si="18"/>
        <v>0.94677972531073595</v>
      </c>
      <c r="F25" s="36">
        <f t="shared" si="18"/>
        <v>0.94904697914938563</v>
      </c>
      <c r="G25" s="36">
        <f t="shared" si="18"/>
        <v>0.95704166702151805</v>
      </c>
      <c r="H25" s="36">
        <f t="shared" si="18"/>
        <v>0.93752811691852911</v>
      </c>
      <c r="I25" s="36">
        <f t="shared" si="18"/>
        <v>0.9303366925553217</v>
      </c>
      <c r="J25" s="36">
        <f t="shared" si="18"/>
        <v>0.90978847406033247</v>
      </c>
      <c r="K25" s="36">
        <f t="shared" si="18"/>
        <v>0.87609640779879849</v>
      </c>
      <c r="L25" s="36">
        <f t="shared" si="18"/>
        <v>0.89139819364531736</v>
      </c>
      <c r="M25" s="36">
        <f t="shared" si="18"/>
        <v>0.66698761731410394</v>
      </c>
      <c r="N25" s="36">
        <f t="shared" si="18"/>
        <v>0.66793896242730566</v>
      </c>
      <c r="O25" s="36">
        <f t="shared" si="18"/>
        <v>0.67200401985789804</v>
      </c>
      <c r="P25" s="36">
        <f t="shared" si="18"/>
        <v>0.69368672937312026</v>
      </c>
      <c r="Q25" s="36">
        <f t="shared" si="18"/>
        <v>0.69108081575761693</v>
      </c>
      <c r="R25" s="36">
        <f t="shared" si="18"/>
        <v>0.64309154185595074</v>
      </c>
      <c r="S25" s="36">
        <f t="shared" si="18"/>
        <v>0.69450744283380939</v>
      </c>
      <c r="T25" s="36">
        <f t="shared" si="18"/>
        <v>0.71638777890851413</v>
      </c>
      <c r="U25" s="36">
        <f t="shared" si="18"/>
        <v>0.69808835382550405</v>
      </c>
      <c r="V25" s="36">
        <f t="shared" si="18"/>
        <v>0.67470724010073446</v>
      </c>
      <c r="W25" s="36">
        <f t="shared" si="18"/>
        <v>0.90554754210010513</v>
      </c>
      <c r="X25" s="36">
        <f t="shared" si="18"/>
        <v>0.7118703706200773</v>
      </c>
      <c r="Y25" s="36">
        <f t="shared" si="18"/>
        <v>0.72398162850232128</v>
      </c>
      <c r="Z25" s="36">
        <f t="shared" si="18"/>
        <v>0.72977058673810491</v>
      </c>
      <c r="AA25" s="36">
        <f t="shared" si="18"/>
        <v>0.70279285642173617</v>
      </c>
      <c r="AB25" s="36">
        <f t="shared" si="18"/>
        <v>0.70956999595570147</v>
      </c>
      <c r="AC25" s="36">
        <f t="shared" ref="AC25:AD25" si="30">AC10/AC$13</f>
        <v>0.70619338041445767</v>
      </c>
      <c r="AD25" s="36">
        <f t="shared" si="30"/>
        <v>0.70139021744956065</v>
      </c>
      <c r="AE25" s="36">
        <f t="shared" ref="AE25" si="31">AE10/AE$13</f>
        <v>0.71081762530955794</v>
      </c>
      <c r="AF25" s="36">
        <f>AF10/AF13</f>
        <v>0.76049940025259755</v>
      </c>
      <c r="AG25" s="92"/>
      <c r="AH25" s="92"/>
    </row>
    <row r="26" spans="1:34" ht="12.75" customHeight="1" x14ac:dyDescent="0.2">
      <c r="A26" s="135" t="s">
        <v>19</v>
      </c>
      <c r="B26" s="136"/>
      <c r="C26" s="8">
        <f t="shared" si="17"/>
        <v>4.7684181445099449E-2</v>
      </c>
      <c r="D26" s="8">
        <f t="shared" si="18"/>
        <v>4.2288984446500394E-2</v>
      </c>
      <c r="E26" s="8">
        <f t="shared" si="18"/>
        <v>4.6338101892921577E-2</v>
      </c>
      <c r="F26" s="8">
        <f t="shared" si="18"/>
        <v>4.0780800211766575E-2</v>
      </c>
      <c r="G26" s="8">
        <f t="shared" si="18"/>
        <v>3.3864401059551165E-2</v>
      </c>
      <c r="H26" s="8">
        <f t="shared" si="18"/>
        <v>5.2798333158129034E-2</v>
      </c>
      <c r="I26" s="8">
        <f t="shared" si="18"/>
        <v>5.789187456064375E-2</v>
      </c>
      <c r="J26" s="8">
        <f t="shared" si="18"/>
        <v>7.0900556318063204E-2</v>
      </c>
      <c r="K26" s="8">
        <f t="shared" si="18"/>
        <v>6.9950375925622324E-2</v>
      </c>
      <c r="L26" s="8">
        <f t="shared" si="18"/>
        <v>7.3675820662978828E-2</v>
      </c>
      <c r="M26" s="8">
        <f t="shared" si="18"/>
        <v>0.32327390197641459</v>
      </c>
      <c r="N26" s="8">
        <f t="shared" si="18"/>
        <v>0.28602953907787154</v>
      </c>
      <c r="O26" s="8">
        <f t="shared" si="18"/>
        <v>0.30600404359127203</v>
      </c>
      <c r="P26" s="8">
        <f t="shared" si="18"/>
        <v>0.2911539385744854</v>
      </c>
      <c r="Q26" s="8">
        <f t="shared" si="18"/>
        <v>0.28640452303850672</v>
      </c>
      <c r="R26" s="8">
        <f t="shared" si="18"/>
        <v>0.27086811754732454</v>
      </c>
      <c r="S26" s="8">
        <f t="shared" si="18"/>
        <v>0.24482753527201359</v>
      </c>
      <c r="T26" s="8">
        <f t="shared" si="18"/>
        <v>0.2678989586803352</v>
      </c>
      <c r="U26" s="8">
        <f t="shared" si="18"/>
        <v>0.28360170964593845</v>
      </c>
      <c r="V26" s="8">
        <f t="shared" si="18"/>
        <v>0.30521906683302258</v>
      </c>
      <c r="W26" s="8">
        <f t="shared" si="18"/>
        <v>8.8572101649654844E-2</v>
      </c>
      <c r="X26" s="8">
        <f t="shared" si="18"/>
        <v>0.27273747284100308</v>
      </c>
      <c r="Y26" s="8">
        <f t="shared" si="18"/>
        <v>0.26420981823156942</v>
      </c>
      <c r="Z26" s="8">
        <f t="shared" si="18"/>
        <v>0.25834066608619533</v>
      </c>
      <c r="AA26" s="8">
        <f t="shared" si="18"/>
        <v>0.28196144186910194</v>
      </c>
      <c r="AB26" s="8">
        <f t="shared" si="18"/>
        <v>0.26824392519253643</v>
      </c>
      <c r="AC26" s="8">
        <f t="shared" ref="AC26:AD26" si="32">AC11/AC$13</f>
        <v>0.27262268872273115</v>
      </c>
      <c r="AD26" s="8">
        <f t="shared" si="32"/>
        <v>0.27264649550200198</v>
      </c>
      <c r="AE26" s="8">
        <f t="shared" ref="AE26" si="33">AE11/AE$13</f>
        <v>0.26668755711824443</v>
      </c>
      <c r="AF26" s="8">
        <f>AF11/AF13</f>
        <v>0.21504436874183661</v>
      </c>
      <c r="AG26" s="89"/>
      <c r="AH26" s="89"/>
    </row>
    <row r="27" spans="1:34" ht="15" customHeight="1" x14ac:dyDescent="0.2">
      <c r="A27" s="161" t="s">
        <v>0</v>
      </c>
      <c r="B27" s="162"/>
      <c r="C27" s="8">
        <f t="shared" si="17"/>
        <v>2.137562466532609E-3</v>
      </c>
      <c r="D27" s="8">
        <f t="shared" si="18"/>
        <v>2.0553648993136423E-3</v>
      </c>
      <c r="E27" s="8">
        <f t="shared" si="18"/>
        <v>6.8821727963423963E-3</v>
      </c>
      <c r="F27" s="8">
        <f t="shared" si="18"/>
        <v>1.0172220638847861E-2</v>
      </c>
      <c r="G27" s="8">
        <f t="shared" si="18"/>
        <v>9.0939319189307175E-3</v>
      </c>
      <c r="H27" s="8">
        <f t="shared" si="18"/>
        <v>9.6735499233418509E-3</v>
      </c>
      <c r="I27" s="8">
        <f t="shared" si="18"/>
        <v>1.1771432884034615E-2</v>
      </c>
      <c r="J27" s="8">
        <f t="shared" si="18"/>
        <v>1.9310969621604241E-2</v>
      </c>
      <c r="K27" s="8">
        <f t="shared" si="18"/>
        <v>5.3953216275579113E-2</v>
      </c>
      <c r="L27" s="8">
        <f t="shared" si="18"/>
        <v>3.4925985691703694E-2</v>
      </c>
      <c r="M27" s="8">
        <f t="shared" si="18"/>
        <v>9.7384807094814813E-3</v>
      </c>
      <c r="N27" s="8">
        <f t="shared" si="18"/>
        <v>4.603149849482286E-2</v>
      </c>
      <c r="O27" s="8">
        <f t="shared" si="18"/>
        <v>2.1991936550829774E-2</v>
      </c>
      <c r="P27" s="8">
        <f t="shared" si="18"/>
        <v>1.5159332052394369E-2</v>
      </c>
      <c r="Q27" s="8">
        <f t="shared" si="18"/>
        <v>2.2514661203876431E-2</v>
      </c>
      <c r="R27" s="8">
        <f t="shared" si="18"/>
        <v>8.6040340596724649E-2</v>
      </c>
      <c r="S27" s="8">
        <f t="shared" si="18"/>
        <v>6.0665021894177017E-2</v>
      </c>
      <c r="T27" s="8">
        <f t="shared" si="18"/>
        <v>1.5713262411150605E-2</v>
      </c>
      <c r="U27" s="8">
        <f t="shared" si="18"/>
        <v>1.8309936528557374E-2</v>
      </c>
      <c r="V27" s="8">
        <f t="shared" si="18"/>
        <v>2.007369306624289E-2</v>
      </c>
      <c r="W27" s="8">
        <f t="shared" si="18"/>
        <v>5.8803562502399848E-3</v>
      </c>
      <c r="X27" s="8">
        <f t="shared" si="18"/>
        <v>1.5392156538919632E-2</v>
      </c>
      <c r="Y27" s="8">
        <f t="shared" si="18"/>
        <v>1.180855326610928E-2</v>
      </c>
      <c r="Z27" s="8">
        <f t="shared" si="18"/>
        <v>1.1888747175699871E-2</v>
      </c>
      <c r="AA27" s="8">
        <f t="shared" si="18"/>
        <v>1.5245701709162006E-2</v>
      </c>
      <c r="AB27" s="8">
        <f t="shared" si="18"/>
        <v>2.2186078851762044E-2</v>
      </c>
      <c r="AC27" s="8">
        <f t="shared" ref="AC27:AD27" si="34">AC12/AC$13</f>
        <v>2.1183930862811239E-2</v>
      </c>
      <c r="AD27" s="8">
        <f t="shared" si="34"/>
        <v>2.596328704843753E-2</v>
      </c>
      <c r="AE27" s="8">
        <f t="shared" ref="AE27" si="35">AE12/AE$13</f>
        <v>2.2494817572197678E-2</v>
      </c>
      <c r="AF27" s="8">
        <f>AF12/AF13</f>
        <v>2.4456231005565668E-2</v>
      </c>
      <c r="AG27" s="89"/>
      <c r="AH27" s="89"/>
    </row>
    <row r="28" spans="1:34" s="82" customFormat="1" ht="15.75" x14ac:dyDescent="0.25">
      <c r="A28" s="163" t="s">
        <v>9</v>
      </c>
      <c r="B28" s="164"/>
      <c r="C28" s="36">
        <f t="shared" si="17"/>
        <v>1</v>
      </c>
      <c r="D28" s="36">
        <f t="shared" si="18"/>
        <v>1</v>
      </c>
      <c r="E28" s="36">
        <f t="shared" si="18"/>
        <v>1</v>
      </c>
      <c r="F28" s="36">
        <f t="shared" si="18"/>
        <v>1</v>
      </c>
      <c r="G28" s="36">
        <f t="shared" si="18"/>
        <v>1</v>
      </c>
      <c r="H28" s="36">
        <f t="shared" si="18"/>
        <v>1</v>
      </c>
      <c r="I28" s="36">
        <f t="shared" si="18"/>
        <v>1</v>
      </c>
      <c r="J28" s="36">
        <f t="shared" si="18"/>
        <v>1</v>
      </c>
      <c r="K28" s="36">
        <f t="shared" si="18"/>
        <v>1</v>
      </c>
      <c r="L28" s="36">
        <f t="shared" si="18"/>
        <v>1</v>
      </c>
      <c r="M28" s="36">
        <f t="shared" si="18"/>
        <v>1</v>
      </c>
      <c r="N28" s="36">
        <f t="shared" si="18"/>
        <v>1</v>
      </c>
      <c r="O28" s="36">
        <f t="shared" si="18"/>
        <v>1</v>
      </c>
      <c r="P28" s="36">
        <f t="shared" si="18"/>
        <v>1</v>
      </c>
      <c r="Q28" s="36">
        <f t="shared" si="18"/>
        <v>1</v>
      </c>
      <c r="R28" s="36">
        <f t="shared" si="18"/>
        <v>1</v>
      </c>
      <c r="S28" s="36">
        <f t="shared" si="18"/>
        <v>1</v>
      </c>
      <c r="T28" s="36">
        <f t="shared" si="18"/>
        <v>1</v>
      </c>
      <c r="U28" s="36">
        <f t="shared" si="18"/>
        <v>1</v>
      </c>
      <c r="V28" s="36">
        <f t="shared" si="18"/>
        <v>1</v>
      </c>
      <c r="W28" s="36">
        <f t="shared" si="18"/>
        <v>1</v>
      </c>
      <c r="X28" s="36">
        <f t="shared" si="18"/>
        <v>1</v>
      </c>
      <c r="Y28" s="36">
        <f t="shared" si="18"/>
        <v>1</v>
      </c>
      <c r="Z28" s="36">
        <f t="shared" si="18"/>
        <v>1</v>
      </c>
      <c r="AA28" s="36">
        <f t="shared" si="18"/>
        <v>1</v>
      </c>
      <c r="AB28" s="36">
        <f t="shared" si="18"/>
        <v>1</v>
      </c>
      <c r="AC28" s="36">
        <f t="shared" ref="AC28:AD28" si="36">AC13/AC$13</f>
        <v>1</v>
      </c>
      <c r="AD28" s="36">
        <f t="shared" si="36"/>
        <v>1</v>
      </c>
      <c r="AE28" s="36">
        <f t="shared" ref="AE28" si="37">AE13/AE$13</f>
        <v>1</v>
      </c>
      <c r="AF28" s="36">
        <f>AF13/AF13</f>
        <v>1</v>
      </c>
      <c r="AG28" s="92"/>
      <c r="AH28" s="92"/>
    </row>
  </sheetData>
  <mergeCells count="17">
    <mergeCell ref="C18:AF18"/>
    <mergeCell ref="AT3:AT4"/>
    <mergeCell ref="AT5:AT13"/>
    <mergeCell ref="A3:A4"/>
    <mergeCell ref="B3:B4"/>
    <mergeCell ref="C3:AF3"/>
    <mergeCell ref="AH3:AS3"/>
    <mergeCell ref="A26:B26"/>
    <mergeCell ref="A27:B27"/>
    <mergeCell ref="A28:B28"/>
    <mergeCell ref="A5:A10"/>
    <mergeCell ref="A11:B11"/>
    <mergeCell ref="A12:B12"/>
    <mergeCell ref="A13:B13"/>
    <mergeCell ref="A18:A19"/>
    <mergeCell ref="B18:B19"/>
    <mergeCell ref="A20:A25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Švinas (Pb)</vt:lpstr>
      <vt:lpstr>Kadmis (Cd)</vt:lpstr>
      <vt:lpstr>Gyvsidabris (Hg)</vt:lpstr>
    </vt:vector>
  </TitlesOfParts>
  <Company>UAB Penki kontinentai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Virginijus Ausiejus</cp:lastModifiedBy>
  <dcterms:created xsi:type="dcterms:W3CDTF">2017-02-16T09:43:55Z</dcterms:created>
  <dcterms:modified xsi:type="dcterms:W3CDTF">2021-04-13T11:20:22Z</dcterms:modified>
</cp:coreProperties>
</file>